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2DO TRIM\"/>
    </mc:Choice>
  </mc:AlternateContent>
  <bookViews>
    <workbookView xWindow="0" yWindow="0" windowWidth="28800" windowHeight="1243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1" i="8"/>
  <c r="D21" i="8"/>
  <c r="E21" i="8"/>
  <c r="F21" i="8"/>
  <c r="F31" i="8" s="1"/>
  <c r="G21" i="8"/>
  <c r="B21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50" i="7"/>
  <c r="G51" i="7"/>
  <c r="G53" i="7"/>
  <c r="G55" i="7"/>
  <c r="G56" i="7"/>
  <c r="G57" i="7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C60" i="2"/>
  <c r="B60" i="2"/>
  <c r="C41" i="2"/>
  <c r="B41" i="2"/>
  <c r="C38" i="2"/>
  <c r="E31" i="8" l="1"/>
  <c r="E84" i="7"/>
  <c r="C9" i="7"/>
  <c r="F79" i="2"/>
  <c r="F81" i="2" s="1"/>
  <c r="E59" i="2"/>
  <c r="E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31" i="8"/>
  <c r="D31" i="8"/>
  <c r="C31" i="8"/>
  <c r="G31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D9" i="7"/>
  <c r="C70" i="6"/>
  <c r="F70" i="6"/>
  <c r="G45" i="6"/>
  <c r="G65" i="6" s="1"/>
  <c r="G16" i="6"/>
  <c r="G41" i="6" s="1"/>
  <c r="G37" i="6"/>
  <c r="E77" i="9" l="1"/>
  <c r="G77" i="9"/>
  <c r="D77" i="9"/>
  <c r="E159" i="7"/>
  <c r="F15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<sst xmlns="http://schemas.openxmlformats.org/spreadsheetml/2006/main" count="1027" uniqueCount="612">
  <si>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</si>
  <si>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</si>
  <si>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</si>
  <si>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</si>
  <si>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</si>
  <si>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</si>
  <si>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</si>
  <si>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</si>
  <si>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</si>
  <si>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</si>
  <si>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</si>
  <si>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</si>
  <si>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</si>
  <si>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</si>
  <si>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</si>
  <si>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</si>
  <si>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</si>
  <si>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</si>
  <si>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</si>
  <si>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</si>
  <si>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</si>
  <si>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</si>
  <si>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</si>
  <si>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</si>
  <si>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</si>
  <si>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</si>
  <si>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</si>
  <si>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</si>
  <si>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</si>
  <si>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</si>
  <si>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</si>
  <si>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</si>
  <si>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</si>
  <si>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</si>
  <si>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</si>
  <si>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</si>
  <si>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</si>
  <si>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</si>
  <si>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</si>
  <si>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</si>
  <si>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</si>
  <si>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</si>
  <si>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</si>
  <si>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</si>
  <si>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</si>
  <si>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</si>
  <si>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</si>
  <si>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</si>
  <si>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</si>
  <si>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</si>
  <si>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</si>
  <si>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</si>
  <si>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</si>
  <si>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</si>
  <si>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</si>
  <si>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</si>
  <si>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</si>
  <si>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</si>
  <si>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</si>
  <si>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</si>
  <si>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</si>
  <si>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</si>
  <si>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</si>
  <si>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</si>
  <si>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</si>
  <si>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</si>
  <si>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</si>
  <si>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</si>
  <si>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</si>
  <si>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</si>
  <si>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</si>
  <si>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</si>
  <si>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</si>
  <si>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</si>
  <si>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</si>
  <si>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</si>
  <si>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</si>
  <si>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</si>
  <si>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</si>
  <si>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</si>
  <si>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</si>
  <si>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</si>
  <si>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</si>
  <si>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</si>
  <si>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</si>
  <si>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</si>
  <si>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</si>
  <si>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</si>
  <si>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</si>
  <si>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</si>
  <si>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</si>
  <si>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</si>
  <si>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</si>
  <si>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</si>
  <si>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</si>
  <si>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</si>
  <si>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</si>
  <si>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</si>
  <si>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</si>
  <si>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</si>
  <si>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</si>
  <si>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</si>
  <si>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</si>
  <si>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</si>
  <si>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</si>
  <si>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</si>
  <si>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</si>
  <si>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</si>
  <si>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</si>
  <si>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</si>
  <si>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</si>
  <si>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</si>
  <si>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</si>
  <si>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</si>
  <si>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</si>
  <si>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</si>
  <si>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</si>
  <si>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</si>
  <si>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</si>
  <si>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</si>
  <si>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</si>
  <si>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</si>
  <si>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</si>
  <si>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</si>
  <si>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</si>
  <si>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</si>
  <si>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</si>
  <si>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</si>
  <si>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</si>
  <si>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</si>
  <si>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</si>
  <si>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</si>
  <si>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</si>
  <si>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</si>
  <si>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</si>
  <si>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</si>
  <si>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</si>
  <si>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</si>
  <si>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</si>
  <si>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</si>
  <si>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</si>
  <si>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</si>
  <si>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</si>
  <si>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</si>
  <si>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</si>
  <si>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</si>
  <si>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</si>
  <si>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</si>
  <si>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</si>
  <si>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</si>
  <si>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</si>
  <si>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</si>
  <si>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</si>
  <si>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</si>
  <si>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</si>
  <si>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</si>
  <si>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</si>
  <si>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</si>
  <si>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</si>
  <si>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</si>
  <si>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</si>
  <si>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</si>
  <si>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</si>
  <si>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</si>
  <si>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</si>
  <si>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</si>
  <si>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</si>
  <si>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</si>
  <si>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</si>
  <si>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</si>
  <si>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</si>
  <si>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</si>
  <si>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</si>
  <si>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</si>
  <si>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</si>
  <si>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</si>
  <si>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</si>
  <si>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</si>
  <si>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</si>
  <si>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</si>
  <si>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</si>
  <si>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</si>
  <si>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</si>
  <si>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</si>
  <si>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</si>
  <si>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</si>
  <si>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</si>
  <si>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</si>
  <si>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</si>
  <si>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</si>
  <si>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</si>
  <si>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</si>
  <si>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</si>
  <si>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</si>
  <si>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</si>
  <si>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</si>
  <si>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</si>
  <si>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</si>
  <si>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</si>
  <si>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</si>
  <si>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</si>
  <si>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</si>
  <si>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</si>
  <si>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</si>
  <si>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</si>
  <si>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</si>
  <si>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</si>
  <si>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</si>
  <si>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</si>
  <si>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</si>
  <si>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</si>
  <si>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</si>
  <si>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</si>
  <si>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</si>
  <si>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</si>
  <si>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</si>
  <si>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</si>
  <si>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</si>
  <si>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</si>
  <si>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</si>
  <si>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</si>
  <si>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</si>
  <si>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</si>
  <si>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</si>
  <si>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</si>
  <si>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</si>
  <si>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</si>
  <si>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</si>
  <si>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</si>
  <si>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</si>
  <si>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</si>
  <si>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</si>
  <si>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</si>
  <si>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</si>
  <si>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</si>
  <si>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</si>
  <si>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</si>
  <si>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</si>
  <si>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</si>
  <si>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</si>
  <si>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</si>
  <si>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</si>
  <si>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</si>
  <si>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</si>
  <si>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</si>
  <si>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</si>
  <si>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</si>
  <si>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</si>
  <si>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</si>
  <si>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</si>
  <si>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</si>
  <si>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</si>
  <si>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</si>
  <si>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</si>
  <si>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</si>
  <si>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</si>
  <si>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</si>
  <si>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</si>
  <si>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</si>
  <si>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</si>
  <si>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</si>
  <si>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</si>
  <si>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</si>
  <si>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</si>
  <si>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</si>
  <si>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</si>
  <si>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</si>
  <si>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</si>
  <si>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</si>
  <si>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</si>
  <si>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</si>
  <si>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</si>
  <si>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</si>
  <si>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</si>
  <si>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</si>
  <si>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</si>
  <si>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</si>
  <si>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</si>
  <si>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</si>
  <si>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</si>
  <si>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</si>
  <si>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</si>
  <si>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</si>
  <si>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</si>
  <si>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</si>
  <si>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</si>
  <si>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</si>
  <si>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</si>
  <si>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</si>
  <si>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</si>
  <si>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</si>
  <si>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</si>
  <si>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</si>
  <si>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</si>
  <si>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</si>
  <si>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</si>
  <si>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</si>
  <si>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</si>
  <si>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</si>
  <si>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</si>
  <si>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</si>
  <si>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</si>
  <si>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</si>
  <si>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</si>
  <si>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</si>
  <si>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</si>
  <si>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</si>
  <si>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</si>
  <si>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</si>
  <si>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</si>
  <si>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</si>
  <si>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</si>
  <si>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</si>
  <si>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</si>
  <si>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</si>
  <si>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</si>
  <si>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</si>
  <si>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</si>
  <si>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</si>
  <si>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</si>
  <si>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</si>
  <si>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</si>
  <si>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</si>
  <si>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</si>
  <si>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</si>
  <si>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</si>
  <si>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</si>
  <si>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</si>
  <si>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</si>
  <si>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</si>
  <si>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</si>
  <si>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</si>
  <si>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</si>
  <si>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</si>
  <si>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</si>
  <si>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</si>
  <si>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</si>
  <si>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</si>
  <si>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</si>
  <si>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</si>
  <si>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</si>
  <si>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</si>
  <si>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</si>
  <si>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</si>
  <si>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</si>
  <si>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</si>
  <si>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</si>
  <si>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</si>
  <si>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</si>
  <si>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</si>
  <si>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</si>
  <si>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</si>
  <si>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</si>
  <si>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</si>
  <si>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</si>
  <si>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</si>
  <si>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</si>
  <si>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</si>
  <si>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</si>
  <si>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</si>
  <si>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</si>
  <si>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</si>
  <si>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</si>
  <si>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</si>
  <si>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</si>
  <si>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</si>
  <si>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</si>
  <si>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</si>
  <si>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</si>
  <si>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</si>
  <si>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</si>
  <si>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</si>
  <si>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</si>
  <si>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</si>
  <si>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</si>
  <si>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</si>
  <si>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</si>
  <si>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</si>
  <si>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</si>
  <si>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</si>
  <si>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</si>
  <si>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</si>
  <si>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</si>
  <si>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</si>
  <si>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</si>
  <si>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</si>
  <si>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</si>
  <si>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</si>
  <si>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</si>
  <si>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</si>
  <si>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</si>
  <si>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</si>
  <si>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</si>
  <si>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</si>
  <si>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</si>
  <si>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</si>
  <si>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</si>
  <si>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</si>
  <si>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</si>
  <si>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</si>
  <si>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</si>
  <si>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</si>
  <si>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</si>
  <si>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</si>
  <si>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</si>
  <si>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</si>
  <si>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</si>
  <si>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</si>
  <si>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</si>
  <si>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</si>
  <si>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</si>
  <si>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</si>
  <si>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</si>
  <si>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</si>
  <si>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</si>
  <si>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</si>
  <si>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</si>
  <si>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</si>
  <si>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</si>
  <si>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</si>
  <si>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</si>
  <si>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</si>
  <si>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</si>
  <si>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</si>
  <si>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</si>
  <si>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</si>
  <si>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</si>
  <si>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</si>
  <si>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</si>
  <si>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</si>
  <si>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</si>
  <si>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</si>
  <si>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</si>
  <si>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</si>
  <si>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</si>
  <si>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</si>
  <si>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</si>
  <si>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</si>
  <si>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</si>
  <si>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</si>
  <si>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</si>
  <si>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</si>
  <si>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</si>
  <si>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</si>
  <si>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</si>
  <si>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</si>
  <si>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</si>
  <si>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</si>
  <si>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</si>
  <si>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</si>
  <si>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</si>
  <si>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</si>
  <si>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</si>
  <si>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</si>
  <si>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</si>
  <si>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</si>
  <si>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</si>
  <si>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</si>
  <si>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</si>
  <si>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</si>
  <si>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</si>
  <si>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</si>
  <si>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</si>
  <si>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</si>
  <si>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</si>
  <si>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</si>
  <si>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</si>
  <si>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</si>
  <si>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</si>
  <si>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</si>
  <si>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</si>
  <si>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</si>
  <si>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</si>
  <si>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</si>
  <si>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</si>
  <si>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</si>
  <si>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</si>
  <si>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</si>
  <si>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</si>
  <si>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</si>
  <si>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</si>
  <si>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</si>
  <si>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</si>
  <si>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</si>
  <si>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</si>
  <si>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</si>
  <si>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</si>
  <si>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</si>
  <si>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</si>
  <si>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</si>
  <si>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</si>
  <si>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</si>
  <si>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</si>
  <si>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</si>
  <si>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</si>
  <si>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</si>
  <si>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</si>
  <si>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</si>
  <si>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</si>
  <si>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</si>
  <si>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</si>
  <si>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</si>
  <si>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</si>
  <si>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</si>
  <si>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</si>
  <si>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</si>
  <si>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</si>
  <si>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</si>
  <si>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</si>
  <si>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</si>
  <si>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</si>
  <si>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</si>
  <si>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</si>
  <si>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</si>
  <si>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</si>
  <si>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</si>
  <si>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</si>
  <si>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</si>
  <si>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</si>
  <si>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</si>
  <si>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</si>
  <si>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</si>
  <si>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</si>
  <si>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</si>
  <si>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</si>
  <si>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</si>
  <si>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</si>
  <si>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</si>
  <si>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</si>
  <si>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</si>
  <si>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</si>
  <si>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</si>
  <si>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</si>
  <si>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</si>
  <si>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</si>
  <si>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</si>
  <si>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</si>
  <si>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</si>
  <si>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</si>
  <si>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</si>
  <si>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</si>
  <si>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</si>
  <si>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</si>
  <si>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</si>
  <si>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</si>
  <si>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</si>
  <si>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</si>
  <si>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</si>
  <si>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</si>
  <si>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</si>
  <si>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</si>
  <si>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</si>
  <si>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</si>
  <si>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</si>
  <si>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</si>
  <si>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</si>
  <si>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</si>
  <si>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</si>
  <si>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</si>
  <si>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</si>
  <si>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</si>
  <si>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</si>
  <si>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</si>
  <si>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</si>
  <si>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</si>
  <si>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</si>
  <si>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</si>
  <si>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</si>
  <si>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</si>
  <si>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</si>
  <si>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</si>
  <si>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</si>
  <si>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</si>
  <si>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</si>
  <si>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</si>
  <si>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</si>
  <si>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</si>
  <si>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</si>
  <si>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</si>
  <si>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</si>
  <si>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</si>
  <si>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</si>
  <si>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</si>
  <si>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</si>
  <si>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</si>
  <si>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</si>
  <si>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</si>
  <si>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</si>
  <si>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</si>
  <si>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</si>
  <si>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</si>
  <si>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</si>
  <si>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</si>
  <si>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</si>
  <si>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</si>
  <si>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</si>
  <si>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</si>
  <si>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</si>
  <si>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</si>
  <si>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</si>
  <si>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Junta Municipal de Agua Potable y Alcantarillado de Acámbaro, Gto. (a)</t>
  </si>
  <si>
    <t>al 31 de Diciembre de 2023 y al 30 de Junio de 2024 (b)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</si>
  <si>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</si>
  <si>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</si>
  <si>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</si>
  <si>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</si>
  <si>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</si>
  <si>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</si>
  <si>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</si>
  <si>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31120M02A020700 GERENCIA DE OPERACION Y MANTTO</t>
  </si>
  <si>
    <t>31120M02A020800 JEFATURA PLANTA TRAT AGUAS RESIDUALES</t>
  </si>
  <si>
    <t>31120M02A020900 GERENCIA SOPORTE TEC Y MANTTO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</si>
</sst>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</cellXfs>
  <cellStyles count="6">
    <cellStyle name="Millares" xfId="1" builtinId="3"/>
    <cellStyle name="Millares 2" xfId="5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593</v>
      </c>
      <c r="C6" s="1" t="s">
        <v>594</v>
      </c>
      <c r="D6" s="42" t="s">
        <v>4</v>
      </c>
      <c r="E6" s="41" t="s">
        <v>593</v>
      </c>
      <c r="F6" s="1" t="s">
        <v>594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29100026.309999999</v>
      </c>
      <c r="C9" s="47">
        <f>SUM(C10:C16)</f>
        <v>28338565.380000003</v>
      </c>
      <c r="D9" s="46" t="s">
        <v>10</v>
      </c>
      <c r="E9" s="47">
        <f>SUM(E10:E18)</f>
        <v>26052898.490000002</v>
      </c>
      <c r="F9" s="47">
        <f>SUM(F10:F18)</f>
        <v>23533986.990000002</v>
      </c>
    </row>
    <row r="10" spans="1:6" x14ac:dyDescent="0.25">
      <c r="A10" s="48" t="s">
        <v>11</v>
      </c>
      <c r="B10" s="197">
        <v>0</v>
      </c>
      <c r="C10" s="197">
        <v>0</v>
      </c>
      <c r="D10" s="48" t="s">
        <v>12</v>
      </c>
      <c r="E10" s="197">
        <v>4451.13</v>
      </c>
      <c r="F10" s="197">
        <v>4451.13</v>
      </c>
    </row>
    <row r="11" spans="1:6" x14ac:dyDescent="0.25">
      <c r="A11" s="48" t="s">
        <v>13</v>
      </c>
      <c r="B11" s="197">
        <v>9629393.8599999994</v>
      </c>
      <c r="C11" s="197">
        <v>9798738.9700000007</v>
      </c>
      <c r="D11" s="48" t="s">
        <v>14</v>
      </c>
      <c r="E11" s="197">
        <v>1761528.06</v>
      </c>
      <c r="F11" s="197">
        <v>1644411.65</v>
      </c>
    </row>
    <row r="12" spans="1:6" x14ac:dyDescent="0.25">
      <c r="A12" s="48" t="s">
        <v>15</v>
      </c>
      <c r="B12" s="197">
        <v>0</v>
      </c>
      <c r="C12" s="197">
        <v>0</v>
      </c>
      <c r="D12" s="48" t="s">
        <v>16</v>
      </c>
      <c r="E12" s="197">
        <v>17500</v>
      </c>
      <c r="F12" s="197">
        <v>17500</v>
      </c>
    </row>
    <row r="13" spans="1:6" x14ac:dyDescent="0.25">
      <c r="A13" s="48" t="s">
        <v>17</v>
      </c>
      <c r="B13" s="197">
        <v>19470632.449999999</v>
      </c>
      <c r="C13" s="197">
        <v>18539826.41</v>
      </c>
      <c r="D13" s="48" t="s">
        <v>18</v>
      </c>
      <c r="E13" s="197">
        <v>0</v>
      </c>
      <c r="F13" s="197">
        <v>0</v>
      </c>
    </row>
    <row r="14" spans="1:6" x14ac:dyDescent="0.25">
      <c r="A14" s="48" t="s">
        <v>19</v>
      </c>
      <c r="B14" s="197">
        <v>0</v>
      </c>
      <c r="C14" s="197">
        <v>0</v>
      </c>
      <c r="D14" s="48" t="s">
        <v>20</v>
      </c>
      <c r="E14" s="197">
        <v>0</v>
      </c>
      <c r="F14" s="197">
        <v>0</v>
      </c>
    </row>
    <row r="15" spans="1:6" x14ac:dyDescent="0.25">
      <c r="A15" s="48" t="s">
        <v>21</v>
      </c>
      <c r="B15" s="197">
        <v>0</v>
      </c>
      <c r="C15" s="197">
        <v>0</v>
      </c>
      <c r="D15" s="48" t="s">
        <v>22</v>
      </c>
      <c r="E15" s="197">
        <v>0</v>
      </c>
      <c r="F15" s="197">
        <v>0</v>
      </c>
    </row>
    <row r="16" spans="1:6" x14ac:dyDescent="0.25">
      <c r="A16" s="48" t="s">
        <v>23</v>
      </c>
      <c r="B16" s="197">
        <v>0</v>
      </c>
      <c r="C16" s="197">
        <v>0</v>
      </c>
      <c r="D16" s="48" t="s">
        <v>24</v>
      </c>
      <c r="E16" s="197">
        <v>23353257.260000002</v>
      </c>
      <c r="F16" s="197">
        <v>21278638.550000001</v>
      </c>
    </row>
    <row r="17" spans="1:6" x14ac:dyDescent="0.25">
      <c r="A17" s="46" t="s">
        <v>25</v>
      </c>
      <c r="B17" s="47">
        <f>SUM(B18:B24)</f>
        <v>36717705.270000003</v>
      </c>
      <c r="C17" s="47">
        <f>SUM(C18:C24)</f>
        <v>33886355.200000003</v>
      </c>
      <c r="D17" s="48" t="s">
        <v>26</v>
      </c>
      <c r="E17" s="197">
        <v>0</v>
      </c>
      <c r="F17" s="197">
        <v>0</v>
      </c>
    </row>
    <row r="18" spans="1:6" x14ac:dyDescent="0.25">
      <c r="A18" s="48" t="s">
        <v>27</v>
      </c>
      <c r="B18" s="197">
        <v>0</v>
      </c>
      <c r="C18" s="197">
        <v>0</v>
      </c>
      <c r="D18" s="48" t="s">
        <v>28</v>
      </c>
      <c r="E18" s="197">
        <v>916162.04</v>
      </c>
      <c r="F18" s="197">
        <v>588985.66</v>
      </c>
    </row>
    <row r="19" spans="1:6" x14ac:dyDescent="0.25">
      <c r="A19" s="48" t="s">
        <v>29</v>
      </c>
      <c r="B19" s="197">
        <v>28451636.84</v>
      </c>
      <c r="C19" s="197">
        <v>29353910.02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97">
        <v>643706.41</v>
      </c>
      <c r="C20" s="197">
        <v>495642.66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97">
        <v>6630</v>
      </c>
      <c r="C21" s="197">
        <v>6630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97">
        <v>330649.67</v>
      </c>
      <c r="C22" s="197">
        <v>201021.3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97">
        <v>0</v>
      </c>
      <c r="C23" s="19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97">
        <v>7285082.3499999996</v>
      </c>
      <c r="C24" s="197">
        <v>3829151.22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316809.71999999997</v>
      </c>
      <c r="C25" s="47">
        <f>SUM(C26:C30)</f>
        <v>116481.72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97">
        <v>316809.71999999997</v>
      </c>
      <c r="C26" s="197">
        <v>116481.72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97">
        <v>7436143.5899999999</v>
      </c>
      <c r="C37" s="197">
        <v>5426954.4100000001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73570684.890000001</v>
      </c>
      <c r="C47" s="4">
        <f>C9+C17+C25+C31+C37+C38+C41</f>
        <v>67768356.710000008</v>
      </c>
      <c r="D47" s="2" t="s">
        <v>84</v>
      </c>
      <c r="E47" s="4">
        <f>E9+E19+E23+E26+E27+E31+E38+E42</f>
        <v>26052898.490000002</v>
      </c>
      <c r="F47" s="4">
        <f>F9+F19+F23+F26+F27+F31+F38+F42</f>
        <v>23533986.990000002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198">
        <v>72654</v>
      </c>
      <c r="F50" s="198">
        <v>72654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97">
        <v>56336280.579999998</v>
      </c>
      <c r="C52" s="197">
        <v>51221122.299999997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97">
        <v>39253730.25</v>
      </c>
      <c r="C53" s="197">
        <v>35524897.590000004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97">
        <v>3516386.89</v>
      </c>
      <c r="C54" s="197">
        <v>3516386.89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97">
        <v>-11567679.92</v>
      </c>
      <c r="C55" s="197">
        <v>-11567679.92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97">
        <v>3744266.72</v>
      </c>
      <c r="C56" s="197">
        <v>3744266.72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72654</v>
      </c>
      <c r="F57" s="4">
        <f>SUM(F50:F55)</f>
        <v>72654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26125552.490000002</v>
      </c>
      <c r="F59" s="4">
        <f>F47+F57</f>
        <v>23606640.990000002</v>
      </c>
    </row>
    <row r="60" spans="1:6" x14ac:dyDescent="0.25">
      <c r="A60" s="3" t="s">
        <v>104</v>
      </c>
      <c r="B60" s="4">
        <f>SUM(B50:B58)</f>
        <v>91282984.519999996</v>
      </c>
      <c r="C60" s="4">
        <f>SUM(C50:C58)</f>
        <v>82438993.579999998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164853669.41</v>
      </c>
      <c r="C62" s="4">
        <f>SUM(C47+C60)</f>
        <v>150207350.29000002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139802685.24000001</v>
      </c>
      <c r="F63" s="47">
        <f>SUM(F64:F66)</f>
        <v>139802685.24000001</v>
      </c>
    </row>
    <row r="64" spans="1:6" x14ac:dyDescent="0.25">
      <c r="A64" s="45"/>
      <c r="B64" s="45"/>
      <c r="C64" s="45"/>
      <c r="D64" s="46" t="s">
        <v>108</v>
      </c>
      <c r="E64" s="197">
        <v>139098132.74000001</v>
      </c>
      <c r="F64" s="197">
        <v>139098132.74000001</v>
      </c>
    </row>
    <row r="65" spans="1:6" x14ac:dyDescent="0.25">
      <c r="A65" s="45"/>
      <c r="B65" s="45"/>
      <c r="C65" s="45"/>
      <c r="D65" s="50" t="s">
        <v>109</v>
      </c>
      <c r="E65" s="197">
        <v>704552.5</v>
      </c>
      <c r="F65" s="197">
        <v>704552.5</v>
      </c>
    </row>
    <row r="66" spans="1:6" x14ac:dyDescent="0.25">
      <c r="A66" s="45"/>
      <c r="B66" s="45"/>
      <c r="C66" s="45"/>
      <c r="D66" s="46" t="s">
        <v>110</v>
      </c>
      <c r="E66" s="197">
        <v>0</v>
      </c>
      <c r="F66" s="19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-1074568.7200000007</v>
      </c>
      <c r="F68" s="47">
        <f>SUM(F69:F73)</f>
        <v>-13201976.34</v>
      </c>
    </row>
    <row r="69" spans="1:6" x14ac:dyDescent="0.25">
      <c r="A69" s="53"/>
      <c r="B69" s="45"/>
      <c r="C69" s="45"/>
      <c r="D69" s="46" t="s">
        <v>112</v>
      </c>
      <c r="E69" s="197">
        <v>12219703.02</v>
      </c>
      <c r="F69" s="197">
        <v>12299585.539999999</v>
      </c>
    </row>
    <row r="70" spans="1:6" x14ac:dyDescent="0.25">
      <c r="A70" s="53"/>
      <c r="B70" s="45"/>
      <c r="C70" s="45"/>
      <c r="D70" s="46" t="s">
        <v>113</v>
      </c>
      <c r="E70" s="197">
        <v>-13294271.74</v>
      </c>
      <c r="F70" s="197">
        <v>-25501561.879999999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138728116.52000001</v>
      </c>
      <c r="F79" s="4">
        <f>F63+F68+F75</f>
        <v>126600708.90000001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164853669.01000002</v>
      </c>
      <c r="F81" s="4">
        <f>F59+F79</f>
        <v>150207349.89000002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7:C62 B9:C9 B17:C17 B25:C25 B27:C36 B38:C51 E9:F9 E51:F63 E67:F68 E71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36 B47 B17:C17 B25:C25 B27:C30 B38:C46 B57:C62 E19:F49 E51:F63 E67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448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466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448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468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478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480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481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482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25">
      <c r="A6" s="26" t="s">
        <v>451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457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461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501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463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591</v>
      </c>
    </row>
    <row r="39" spans="1:7" x14ac:dyDescent="0.25">
      <c r="A39" t="s">
        <v>592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25">
      <c r="A6" s="26" t="s">
        <v>468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480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589</v>
      </c>
    </row>
    <row r="32" spans="1:7" x14ac:dyDescent="0.25">
      <c r="A32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510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3"/>
    </row>
    <row r="3" spans="1:6" x14ac:dyDescent="0.25">
      <c r="A3" s="178" t="s">
        <v>511</v>
      </c>
      <c r="B3" s="179"/>
      <c r="C3" s="179"/>
      <c r="D3" s="179"/>
      <c r="E3" s="179"/>
      <c r="F3" s="180"/>
    </row>
    <row r="4" spans="1:6" ht="30" x14ac:dyDescent="0.25">
      <c r="A4" s="139" t="s">
        <v>449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25">
      <c r="A5" s="143" t="s">
        <v>517</v>
      </c>
      <c r="B5" s="148"/>
      <c r="C5" s="148"/>
      <c r="D5" s="148"/>
      <c r="E5" s="148"/>
      <c r="F5" s="148"/>
    </row>
    <row r="6" spans="1:6" ht="30" x14ac:dyDescent="0.25">
      <c r="A6" s="146" t="s">
        <v>518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519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520</v>
      </c>
      <c r="B9" s="145"/>
      <c r="C9" s="145"/>
      <c r="D9" s="145"/>
      <c r="E9" s="145"/>
      <c r="F9" s="145"/>
    </row>
    <row r="10" spans="1:6" x14ac:dyDescent="0.25">
      <c r="A10" s="146" t="s">
        <v>521</v>
      </c>
      <c r="B10" s="155"/>
      <c r="C10" s="155"/>
      <c r="D10" s="155"/>
      <c r="E10" s="155"/>
      <c r="F10" s="155"/>
    </row>
    <row r="11" spans="1:6" x14ac:dyDescent="0.25">
      <c r="A11" s="67" t="s">
        <v>522</v>
      </c>
      <c r="B11" s="155"/>
      <c r="C11" s="155"/>
      <c r="D11" s="155"/>
      <c r="E11" s="155"/>
      <c r="F11" s="155"/>
    </row>
    <row r="12" spans="1:6" x14ac:dyDescent="0.25">
      <c r="A12" s="67" t="s">
        <v>523</v>
      </c>
      <c r="B12" s="155"/>
      <c r="C12" s="155"/>
      <c r="D12" s="155"/>
      <c r="E12" s="155"/>
      <c r="F12" s="155"/>
    </row>
    <row r="13" spans="1:6" x14ac:dyDescent="0.25">
      <c r="A13" s="67" t="s">
        <v>524</v>
      </c>
      <c r="B13" s="155"/>
      <c r="C13" s="155"/>
      <c r="D13" s="155"/>
      <c r="E13" s="155"/>
      <c r="F13" s="155"/>
    </row>
    <row r="14" spans="1:6" x14ac:dyDescent="0.25">
      <c r="A14" s="146" t="s">
        <v>525</v>
      </c>
      <c r="B14" s="155"/>
      <c r="C14" s="155"/>
      <c r="D14" s="155"/>
      <c r="E14" s="155"/>
      <c r="F14" s="155"/>
    </row>
    <row r="15" spans="1:6" x14ac:dyDescent="0.25">
      <c r="A15" s="67" t="s">
        <v>522</v>
      </c>
      <c r="B15" s="155"/>
      <c r="C15" s="155"/>
      <c r="D15" s="155"/>
      <c r="E15" s="155"/>
      <c r="F15" s="155"/>
    </row>
    <row r="16" spans="1:6" x14ac:dyDescent="0.25">
      <c r="A16" s="67" t="s">
        <v>523</v>
      </c>
      <c r="B16" s="156"/>
      <c r="C16" s="156"/>
      <c r="D16" s="156"/>
      <c r="E16" s="156"/>
      <c r="F16" s="156"/>
    </row>
    <row r="17" spans="1:6" x14ac:dyDescent="0.25">
      <c r="A17" s="67" t="s">
        <v>524</v>
      </c>
      <c r="B17" s="157"/>
      <c r="C17" s="157"/>
      <c r="D17" s="157"/>
      <c r="E17" s="157"/>
      <c r="F17" s="157"/>
    </row>
    <row r="18" spans="1:6" x14ac:dyDescent="0.25">
      <c r="A18" s="146" t="s">
        <v>526</v>
      </c>
      <c r="B18" s="157"/>
      <c r="C18" s="157"/>
      <c r="D18" s="157"/>
      <c r="E18" s="157"/>
      <c r="F18" s="157"/>
    </row>
    <row r="19" spans="1:6" x14ac:dyDescent="0.25">
      <c r="A19" s="146" t="s">
        <v>527</v>
      </c>
      <c r="B19" s="157"/>
      <c r="C19" s="157"/>
      <c r="D19" s="157"/>
      <c r="E19" s="157"/>
      <c r="F19" s="157"/>
    </row>
    <row r="20" spans="1:6" x14ac:dyDescent="0.25">
      <c r="A20" s="146" t="s">
        <v>528</v>
      </c>
      <c r="B20" s="158"/>
      <c r="C20" s="158"/>
      <c r="D20" s="158"/>
      <c r="E20" s="158"/>
      <c r="F20" s="158"/>
    </row>
    <row r="21" spans="1:6" x14ac:dyDescent="0.25">
      <c r="A21" s="146" t="s">
        <v>529</v>
      </c>
      <c r="B21" s="158"/>
      <c r="C21" s="158"/>
      <c r="D21" s="158"/>
      <c r="E21" s="158"/>
      <c r="F21" s="158"/>
    </row>
    <row r="22" spans="1:6" x14ac:dyDescent="0.25">
      <c r="A22" s="146" t="s">
        <v>530</v>
      </c>
      <c r="B22" s="158"/>
      <c r="C22" s="158"/>
      <c r="D22" s="158"/>
      <c r="E22" s="158"/>
      <c r="F22" s="158"/>
    </row>
    <row r="23" spans="1:6" x14ac:dyDescent="0.25">
      <c r="A23" s="146" t="s">
        <v>531</v>
      </c>
      <c r="B23" s="158"/>
      <c r="C23" s="158"/>
      <c r="D23" s="158"/>
      <c r="E23" s="158"/>
      <c r="F23" s="158"/>
    </row>
    <row r="24" spans="1:6" x14ac:dyDescent="0.25">
      <c r="A24" s="146" t="s">
        <v>532</v>
      </c>
      <c r="B24" s="150"/>
      <c r="C24" s="150"/>
      <c r="D24" s="150"/>
      <c r="E24" s="150"/>
      <c r="F24" s="150"/>
    </row>
    <row r="25" spans="1:6" x14ac:dyDescent="0.25">
      <c r="A25" s="146" t="s">
        <v>533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534</v>
      </c>
      <c r="B27" s="149"/>
      <c r="C27" s="149"/>
      <c r="D27" s="149"/>
      <c r="E27" s="149"/>
      <c r="F27" s="149"/>
    </row>
    <row r="28" spans="1:6" x14ac:dyDescent="0.25">
      <c r="A28" s="146" t="s">
        <v>535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536</v>
      </c>
      <c r="B30" s="53"/>
      <c r="C30" s="53"/>
      <c r="D30" s="53"/>
      <c r="E30" s="53"/>
      <c r="F30" s="53"/>
    </row>
    <row r="31" spans="1:6" x14ac:dyDescent="0.25">
      <c r="A31" s="154" t="s">
        <v>521</v>
      </c>
      <c r="B31" s="91"/>
      <c r="C31" s="91"/>
      <c r="D31" s="91"/>
      <c r="E31" s="91"/>
      <c r="F31" s="91"/>
    </row>
    <row r="32" spans="1:6" x14ac:dyDescent="0.25">
      <c r="A32" s="154" t="s">
        <v>525</v>
      </c>
      <c r="B32" s="91"/>
      <c r="C32" s="91"/>
      <c r="D32" s="91"/>
      <c r="E32" s="91"/>
      <c r="F32" s="91"/>
    </row>
    <row r="33" spans="1:6" x14ac:dyDescent="0.25">
      <c r="A33" s="154" t="s">
        <v>537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538</v>
      </c>
      <c r="B35" s="53"/>
      <c r="C35" s="53"/>
      <c r="D35" s="53"/>
      <c r="E35" s="53"/>
      <c r="F35" s="53"/>
    </row>
    <row r="36" spans="1:6" x14ac:dyDescent="0.25">
      <c r="A36" s="154" t="s">
        <v>539</v>
      </c>
      <c r="B36" s="53"/>
      <c r="C36" s="53"/>
      <c r="D36" s="53"/>
      <c r="E36" s="53"/>
      <c r="F36" s="53"/>
    </row>
    <row r="37" spans="1:6" x14ac:dyDescent="0.25">
      <c r="A37" s="154" t="s">
        <v>540</v>
      </c>
      <c r="B37" s="53"/>
      <c r="C37" s="53"/>
      <c r="D37" s="53"/>
      <c r="E37" s="53"/>
      <c r="F37" s="53"/>
    </row>
    <row r="38" spans="1:6" x14ac:dyDescent="0.25">
      <c r="A38" s="154" t="s">
        <v>541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542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543</v>
      </c>
      <c r="B42" s="53"/>
      <c r="C42" s="53"/>
      <c r="D42" s="53"/>
      <c r="E42" s="53"/>
      <c r="F42" s="53"/>
    </row>
    <row r="43" spans="1:6" x14ac:dyDescent="0.25">
      <c r="A43" s="154" t="s">
        <v>544</v>
      </c>
      <c r="B43" s="91"/>
      <c r="C43" s="91"/>
      <c r="D43" s="91"/>
      <c r="E43" s="91"/>
      <c r="F43" s="91"/>
    </row>
    <row r="44" spans="1:6" x14ac:dyDescent="0.25">
      <c r="A44" s="154" t="s">
        <v>545</v>
      </c>
      <c r="B44" s="91"/>
      <c r="C44" s="91"/>
      <c r="D44" s="91"/>
      <c r="E44" s="91"/>
      <c r="F44" s="91"/>
    </row>
    <row r="45" spans="1:6" x14ac:dyDescent="0.25">
      <c r="A45" s="154" t="s">
        <v>546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547</v>
      </c>
      <c r="B47" s="53"/>
      <c r="C47" s="53"/>
      <c r="D47" s="53"/>
      <c r="E47" s="53"/>
      <c r="F47" s="53"/>
    </row>
    <row r="48" spans="1:6" x14ac:dyDescent="0.25">
      <c r="A48" s="154" t="s">
        <v>545</v>
      </c>
      <c r="B48" s="91"/>
      <c r="C48" s="91"/>
      <c r="D48" s="91"/>
      <c r="E48" s="91"/>
      <c r="F48" s="91"/>
    </row>
    <row r="49" spans="1:6" x14ac:dyDescent="0.25">
      <c r="A49" s="154" t="s">
        <v>546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548</v>
      </c>
      <c r="B51" s="53"/>
      <c r="C51" s="53"/>
      <c r="D51" s="53"/>
      <c r="E51" s="53"/>
      <c r="F51" s="53"/>
    </row>
    <row r="52" spans="1:6" x14ac:dyDescent="0.25">
      <c r="A52" s="154" t="s">
        <v>545</v>
      </c>
      <c r="B52" s="91"/>
      <c r="C52" s="91"/>
      <c r="D52" s="91"/>
      <c r="E52" s="91"/>
      <c r="F52" s="91"/>
    </row>
    <row r="53" spans="1:6" x14ac:dyDescent="0.25">
      <c r="A53" s="154" t="s">
        <v>546</v>
      </c>
      <c r="B53" s="91"/>
      <c r="C53" s="91"/>
      <c r="D53" s="91"/>
      <c r="E53" s="91"/>
      <c r="F53" s="91"/>
    </row>
    <row r="54" spans="1:6" x14ac:dyDescent="0.25">
      <c r="A54" s="154" t="s">
        <v>549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550</v>
      </c>
      <c r="B56" s="53"/>
      <c r="C56" s="53"/>
      <c r="D56" s="53"/>
      <c r="E56" s="53"/>
      <c r="F56" s="53"/>
    </row>
    <row r="57" spans="1:6" x14ac:dyDescent="0.25">
      <c r="A57" s="154" t="s">
        <v>545</v>
      </c>
      <c r="B57" s="91"/>
      <c r="C57" s="91"/>
      <c r="D57" s="91"/>
      <c r="E57" s="91"/>
      <c r="F57" s="91"/>
    </row>
    <row r="58" spans="1:6" x14ac:dyDescent="0.25">
      <c r="A58" s="154" t="s">
        <v>546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551</v>
      </c>
      <c r="B60" s="53"/>
      <c r="C60" s="53"/>
      <c r="D60" s="53"/>
      <c r="E60" s="53"/>
      <c r="F60" s="53"/>
    </row>
    <row r="61" spans="1:6" x14ac:dyDescent="0.25">
      <c r="A61" s="154" t="s">
        <v>552</v>
      </c>
      <c r="B61" s="141"/>
      <c r="C61" s="141"/>
      <c r="D61" s="141"/>
      <c r="E61" s="141"/>
      <c r="F61" s="141"/>
    </row>
    <row r="62" spans="1:6" x14ac:dyDescent="0.25">
      <c r="A62" s="154" t="s">
        <v>553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554</v>
      </c>
      <c r="B64" s="141"/>
      <c r="C64" s="141"/>
      <c r="D64" s="141"/>
      <c r="E64" s="141"/>
      <c r="F64" s="141"/>
    </row>
    <row r="65" spans="1:6" x14ac:dyDescent="0.25">
      <c r="A65" s="154" t="s">
        <v>555</v>
      </c>
      <c r="B65" s="141"/>
      <c r="C65" s="141"/>
      <c r="D65" s="141"/>
      <c r="E65" s="141"/>
      <c r="F65" s="141"/>
    </row>
    <row r="66" spans="1:6" x14ac:dyDescent="0.25">
      <c r="A66" s="154" t="s">
        <v>556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446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447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448</v>
      </c>
      <c r="B5" s="132"/>
      <c r="C5" s="132"/>
      <c r="D5" s="132"/>
      <c r="E5" s="132"/>
      <c r="F5" s="132"/>
      <c r="G5" s="133"/>
    </row>
    <row r="6" spans="1:7" x14ac:dyDescent="0.25">
      <c r="A6" s="184" t="s">
        <v>449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450</v>
      </c>
      <c r="C7" s="185"/>
      <c r="D7" s="185"/>
      <c r="E7" s="185"/>
      <c r="F7" s="185"/>
      <c r="G7" s="185"/>
    </row>
    <row r="8" spans="1:7" ht="30" x14ac:dyDescent="0.25">
      <c r="A8" s="71" t="s">
        <v>451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466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448</v>
      </c>
      <c r="B5" s="114"/>
      <c r="C5" s="114"/>
      <c r="D5" s="114"/>
      <c r="E5" s="114"/>
      <c r="F5" s="114"/>
      <c r="G5" s="115"/>
    </row>
    <row r="6" spans="1:7" x14ac:dyDescent="0.25">
      <c r="A6" s="188" t="s">
        <v>467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450</v>
      </c>
      <c r="C7" s="185"/>
      <c r="D7" s="185"/>
      <c r="E7" s="185"/>
      <c r="F7" s="185"/>
      <c r="G7" s="185"/>
    </row>
    <row r="8" spans="1:7" x14ac:dyDescent="0.25">
      <c r="A8" s="26" t="s">
        <v>468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481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482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449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483</v>
      </c>
    </row>
    <row r="7" spans="1:7" x14ac:dyDescent="0.25">
      <c r="A7" s="62" t="s">
        <v>451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504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505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507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508</v>
      </c>
    </row>
    <row r="7" spans="1:7" x14ac:dyDescent="0.25">
      <c r="A7" s="26" t="s">
        <v>468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504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505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510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Junta Municipal de Agua Potable y Alcantarillado de Acámbaro, Gto.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25">
      <c r="A5" s="18" t="s">
        <v>517</v>
      </c>
      <c r="B5" s="53"/>
      <c r="C5" s="53"/>
      <c r="D5" s="53"/>
      <c r="E5" s="53"/>
      <c r="F5" s="53"/>
    </row>
    <row r="6" spans="1:6" ht="30" x14ac:dyDescent="0.25">
      <c r="A6" s="59" t="s">
        <v>518</v>
      </c>
      <c r="B6" s="60"/>
      <c r="C6" s="60"/>
      <c r="D6" s="60"/>
      <c r="E6" s="60"/>
      <c r="F6" s="60"/>
    </row>
    <row r="7" spans="1:6" ht="15" x14ac:dyDescent="0.25">
      <c r="A7" s="59" t="s">
        <v>519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520</v>
      </c>
      <c r="B9" s="45"/>
      <c r="C9" s="45"/>
      <c r="D9" s="45"/>
      <c r="E9" s="45"/>
      <c r="F9" s="45"/>
    </row>
    <row r="10" spans="1:6" ht="15" x14ac:dyDescent="0.25">
      <c r="A10" s="59" t="s">
        <v>521</v>
      </c>
      <c r="B10" s="60"/>
      <c r="C10" s="60"/>
      <c r="D10" s="60"/>
      <c r="E10" s="60"/>
      <c r="F10" s="60"/>
    </row>
    <row r="11" spans="1:6" ht="15" x14ac:dyDescent="0.25">
      <c r="A11" s="80" t="s">
        <v>522</v>
      </c>
      <c r="B11" s="60"/>
      <c r="C11" s="60"/>
      <c r="D11" s="60"/>
      <c r="E11" s="60"/>
      <c r="F11" s="60"/>
    </row>
    <row r="12" spans="1:6" ht="15" x14ac:dyDescent="0.25">
      <c r="A12" s="80" t="s">
        <v>523</v>
      </c>
      <c r="B12" s="60"/>
      <c r="C12" s="60"/>
      <c r="D12" s="60"/>
      <c r="E12" s="60"/>
      <c r="F12" s="60"/>
    </row>
    <row r="13" spans="1:6" ht="15" x14ac:dyDescent="0.25">
      <c r="A13" s="80" t="s">
        <v>524</v>
      </c>
      <c r="B13" s="60"/>
      <c r="C13" s="60"/>
      <c r="D13" s="60"/>
      <c r="E13" s="60"/>
      <c r="F13" s="60"/>
    </row>
    <row r="14" spans="1:6" ht="15" x14ac:dyDescent="0.25">
      <c r="A14" s="59" t="s">
        <v>525</v>
      </c>
      <c r="B14" s="60"/>
      <c r="C14" s="60"/>
      <c r="D14" s="60"/>
      <c r="E14" s="60"/>
      <c r="F14" s="60"/>
    </row>
    <row r="15" spans="1:6" ht="15" x14ac:dyDescent="0.25">
      <c r="A15" s="80" t="s">
        <v>522</v>
      </c>
      <c r="B15" s="60"/>
      <c r="C15" s="60"/>
      <c r="D15" s="60"/>
      <c r="E15" s="60"/>
      <c r="F15" s="60"/>
    </row>
    <row r="16" spans="1:6" ht="15" x14ac:dyDescent="0.25">
      <c r="A16" s="80" t="s">
        <v>523</v>
      </c>
      <c r="B16" s="60"/>
      <c r="C16" s="60"/>
      <c r="D16" s="60"/>
      <c r="E16" s="60"/>
      <c r="F16" s="60"/>
    </row>
    <row r="17" spans="1:6" ht="15" x14ac:dyDescent="0.25">
      <c r="A17" s="80" t="s">
        <v>524</v>
      </c>
      <c r="B17" s="60"/>
      <c r="C17" s="60"/>
      <c r="D17" s="60"/>
      <c r="E17" s="60"/>
      <c r="F17" s="60"/>
    </row>
    <row r="18" spans="1:6" ht="15" x14ac:dyDescent="0.25">
      <c r="A18" s="59" t="s">
        <v>526</v>
      </c>
      <c r="B18" s="122"/>
      <c r="C18" s="60"/>
      <c r="D18" s="60"/>
      <c r="E18" s="60"/>
      <c r="F18" s="60"/>
    </row>
    <row r="19" spans="1:6" ht="15" x14ac:dyDescent="0.25">
      <c r="A19" s="59" t="s">
        <v>527</v>
      </c>
      <c r="B19" s="60"/>
      <c r="C19" s="60"/>
      <c r="D19" s="60"/>
      <c r="E19" s="60"/>
      <c r="F19" s="60"/>
    </row>
    <row r="20" spans="1:6" ht="30" x14ac:dyDescent="0.25">
      <c r="A20" s="59" t="s">
        <v>528</v>
      </c>
      <c r="B20" s="123"/>
      <c r="C20" s="123"/>
      <c r="D20" s="123"/>
      <c r="E20" s="123"/>
      <c r="F20" s="123"/>
    </row>
    <row r="21" spans="1:6" ht="30" x14ac:dyDescent="0.25">
      <c r="A21" s="59" t="s">
        <v>529</v>
      </c>
      <c r="B21" s="123"/>
      <c r="C21" s="123"/>
      <c r="D21" s="123"/>
      <c r="E21" s="123"/>
      <c r="F21" s="123"/>
    </row>
    <row r="22" spans="1:6" ht="30" x14ac:dyDescent="0.25">
      <c r="A22" s="59" t="s">
        <v>530</v>
      </c>
      <c r="B22" s="123"/>
      <c r="C22" s="123"/>
      <c r="D22" s="123"/>
      <c r="E22" s="123"/>
      <c r="F22" s="123"/>
    </row>
    <row r="23" spans="1:6" ht="15" x14ac:dyDescent="0.25">
      <c r="A23" s="59" t="s">
        <v>531</v>
      </c>
      <c r="B23" s="123"/>
      <c r="C23" s="123"/>
      <c r="D23" s="123"/>
      <c r="E23" s="123"/>
      <c r="F23" s="123"/>
    </row>
    <row r="24" spans="1:6" ht="15" x14ac:dyDescent="0.25">
      <c r="A24" s="59" t="s">
        <v>532</v>
      </c>
      <c r="B24" s="124"/>
      <c r="C24" s="60"/>
      <c r="D24" s="60"/>
      <c r="E24" s="60"/>
      <c r="F24" s="60"/>
    </row>
    <row r="25" spans="1:6" ht="15" x14ac:dyDescent="0.25">
      <c r="A25" s="59" t="s">
        <v>533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534</v>
      </c>
      <c r="B27" s="45"/>
      <c r="C27" s="45"/>
      <c r="D27" s="45"/>
      <c r="E27" s="45"/>
      <c r="F27" s="45"/>
    </row>
    <row r="28" spans="1:6" ht="15" x14ac:dyDescent="0.25">
      <c r="A28" s="59" t="s">
        <v>535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536</v>
      </c>
      <c r="B30" s="45"/>
      <c r="C30" s="45"/>
      <c r="D30" s="45"/>
      <c r="E30" s="45"/>
      <c r="F30" s="45"/>
    </row>
    <row r="31" spans="1:6" ht="15" x14ac:dyDescent="0.25">
      <c r="A31" s="59" t="s">
        <v>521</v>
      </c>
      <c r="B31" s="60"/>
      <c r="C31" s="60"/>
      <c r="D31" s="60"/>
      <c r="E31" s="60"/>
      <c r="F31" s="60"/>
    </row>
    <row r="32" spans="1:6" ht="15" x14ac:dyDescent="0.25">
      <c r="A32" s="59" t="s">
        <v>525</v>
      </c>
      <c r="B32" s="60"/>
      <c r="C32" s="60"/>
      <c r="D32" s="60"/>
      <c r="E32" s="60"/>
      <c r="F32" s="60"/>
    </row>
    <row r="33" spans="1:6" ht="15" x14ac:dyDescent="0.25">
      <c r="A33" s="59" t="s">
        <v>537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538</v>
      </c>
      <c r="B35" s="45"/>
      <c r="C35" s="45"/>
      <c r="D35" s="45"/>
      <c r="E35" s="45"/>
      <c r="F35" s="45"/>
    </row>
    <row r="36" spans="1:6" ht="15" x14ac:dyDescent="0.25">
      <c r="A36" s="59" t="s">
        <v>539</v>
      </c>
      <c r="B36" s="60"/>
      <c r="C36" s="60"/>
      <c r="D36" s="60"/>
      <c r="E36" s="60"/>
      <c r="F36" s="60"/>
    </row>
    <row r="37" spans="1:6" ht="15" x14ac:dyDescent="0.25">
      <c r="A37" s="59" t="s">
        <v>540</v>
      </c>
      <c r="B37" s="60"/>
      <c r="C37" s="60"/>
      <c r="D37" s="60"/>
      <c r="E37" s="60"/>
      <c r="F37" s="60"/>
    </row>
    <row r="38" spans="1:6" ht="15" x14ac:dyDescent="0.25">
      <c r="A38" s="59" t="s">
        <v>541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542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543</v>
      </c>
      <c r="B42" s="45"/>
      <c r="C42" s="45"/>
      <c r="D42" s="45"/>
      <c r="E42" s="45"/>
      <c r="F42" s="45"/>
    </row>
    <row r="43" spans="1:6" ht="15" x14ac:dyDescent="0.25">
      <c r="A43" s="59" t="s">
        <v>544</v>
      </c>
      <c r="B43" s="60"/>
      <c r="C43" s="60"/>
      <c r="D43" s="60"/>
      <c r="E43" s="60"/>
      <c r="F43" s="60"/>
    </row>
    <row r="44" spans="1:6" ht="15" x14ac:dyDescent="0.25">
      <c r="A44" s="59" t="s">
        <v>545</v>
      </c>
      <c r="B44" s="60"/>
      <c r="C44" s="60"/>
      <c r="D44" s="60"/>
      <c r="E44" s="60"/>
      <c r="F44" s="60"/>
    </row>
    <row r="45" spans="1:6" ht="15" x14ac:dyDescent="0.25">
      <c r="A45" s="59" t="s">
        <v>546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547</v>
      </c>
      <c r="B47" s="45"/>
      <c r="C47" s="45"/>
      <c r="D47" s="45"/>
      <c r="E47" s="45"/>
      <c r="F47" s="45"/>
    </row>
    <row r="48" spans="1:6" ht="15" x14ac:dyDescent="0.25">
      <c r="A48" s="59" t="s">
        <v>545</v>
      </c>
      <c r="B48" s="123"/>
      <c r="C48" s="123"/>
      <c r="D48" s="123"/>
      <c r="E48" s="123"/>
      <c r="F48" s="123"/>
    </row>
    <row r="49" spans="1:6" ht="15" x14ac:dyDescent="0.25">
      <c r="A49" s="59" t="s">
        <v>546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548</v>
      </c>
      <c r="B51" s="45"/>
      <c r="C51" s="45"/>
      <c r="D51" s="45"/>
      <c r="E51" s="45"/>
      <c r="F51" s="45"/>
    </row>
    <row r="52" spans="1:6" ht="15" x14ac:dyDescent="0.25">
      <c r="A52" s="59" t="s">
        <v>545</v>
      </c>
      <c r="B52" s="60"/>
      <c r="C52" s="60"/>
      <c r="D52" s="60"/>
      <c r="E52" s="60"/>
      <c r="F52" s="60"/>
    </row>
    <row r="53" spans="1:6" ht="15" x14ac:dyDescent="0.25">
      <c r="A53" s="59" t="s">
        <v>546</v>
      </c>
      <c r="B53" s="60"/>
      <c r="C53" s="60"/>
      <c r="D53" s="60"/>
      <c r="E53" s="60"/>
      <c r="F53" s="60"/>
    </row>
    <row r="54" spans="1:6" ht="15" x14ac:dyDescent="0.25">
      <c r="A54" s="59" t="s">
        <v>549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595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99">
        <v>23606641.390000001</v>
      </c>
      <c r="C18" s="108"/>
      <c r="D18" s="108"/>
      <c r="E18" s="108"/>
      <c r="F18" s="199">
        <v>26125552.890000001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23606641.390000001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26125552.890000001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Junta Municipal de Agua Potable y Alcantarillado de Acámbaro, Gto.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55011483</v>
      </c>
      <c r="C8" s="14">
        <f>SUM(C9:C11)</f>
        <v>40037886</v>
      </c>
      <c r="D8" s="14">
        <f>SUM(D9:D11)</f>
        <v>39029109.5</v>
      </c>
    </row>
    <row r="9" spans="1:4" x14ac:dyDescent="0.25">
      <c r="A9" s="58" t="s">
        <v>189</v>
      </c>
      <c r="B9" s="200">
        <v>55011483</v>
      </c>
      <c r="C9" s="200">
        <v>40037886</v>
      </c>
      <c r="D9" s="200">
        <v>39029109.5</v>
      </c>
    </row>
    <row r="10" spans="1:4" x14ac:dyDescent="0.25">
      <c r="A10" s="58" t="s">
        <v>190</v>
      </c>
      <c r="B10" s="200">
        <v>0</v>
      </c>
      <c r="C10" s="200">
        <v>0</v>
      </c>
      <c r="D10" s="200">
        <v>0</v>
      </c>
    </row>
    <row r="11" spans="1:4" x14ac:dyDescent="0.25">
      <c r="A11" s="58" t="s">
        <v>191</v>
      </c>
      <c r="B11" s="201">
        <v>0</v>
      </c>
      <c r="C11" s="201">
        <v>0</v>
      </c>
      <c r="D11" s="201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55011483</v>
      </c>
      <c r="C13" s="14">
        <f>C14+C15</f>
        <v>38671363.100000001</v>
      </c>
      <c r="D13" s="14">
        <f>D14+D15</f>
        <v>38617935.939999998</v>
      </c>
    </row>
    <row r="14" spans="1:4" x14ac:dyDescent="0.25">
      <c r="A14" s="58" t="s">
        <v>193</v>
      </c>
      <c r="B14" s="200">
        <v>55011483</v>
      </c>
      <c r="C14" s="200">
        <v>38671363.100000001</v>
      </c>
      <c r="D14" s="200">
        <v>38617935.939999998</v>
      </c>
    </row>
    <row r="15" spans="1:4" x14ac:dyDescent="0.25">
      <c r="A15" s="58" t="s">
        <v>194</v>
      </c>
      <c r="B15" s="200">
        <v>0</v>
      </c>
      <c r="C15" s="200">
        <v>0</v>
      </c>
      <c r="D15" s="200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12520189.35</v>
      </c>
      <c r="D17" s="14">
        <f>D18+D19</f>
        <v>12500657.539999999</v>
      </c>
    </row>
    <row r="18" spans="1:4" x14ac:dyDescent="0.25">
      <c r="A18" s="58" t="s">
        <v>196</v>
      </c>
      <c r="B18" s="16">
        <v>0</v>
      </c>
      <c r="C18" s="200">
        <v>12520189.35</v>
      </c>
      <c r="D18" s="200">
        <v>12500657.539999999</v>
      </c>
    </row>
    <row r="19" spans="1:4" x14ac:dyDescent="0.25">
      <c r="A19" s="58" t="s">
        <v>197</v>
      </c>
      <c r="B19" s="16">
        <v>0</v>
      </c>
      <c r="C19" s="200">
        <v>0</v>
      </c>
      <c r="D19" s="200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13886712.249999998</v>
      </c>
      <c r="D21" s="14">
        <f>D8-D13+D17</f>
        <v>12911831.100000001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13886712.249999998</v>
      </c>
      <c r="D23" s="14">
        <f>D21-D11</f>
        <v>12911831.100000001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1366522.8999999985</v>
      </c>
      <c r="D25" s="14">
        <f>D23-D17</f>
        <v>411173.56000000238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1366522.8999999985</v>
      </c>
      <c r="D33" s="4">
        <f>D25+D29</f>
        <v>411173.56000000238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55011483</v>
      </c>
      <c r="C48" s="96">
        <f>C9</f>
        <v>40037886</v>
      </c>
      <c r="D48" s="96">
        <f>D9</f>
        <v>39029109.5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55011483</v>
      </c>
      <c r="C53" s="47">
        <f>C14</f>
        <v>38671363.100000001</v>
      </c>
      <c r="D53" s="47">
        <f>D14</f>
        <v>38617935.939999998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12520189.35</v>
      </c>
      <c r="D55" s="47">
        <f>D18</f>
        <v>12500657.539999999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13886712.249999998</v>
      </c>
      <c r="D57" s="4">
        <f>D48+D49-D53+D55</f>
        <v>12911831.100000001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13886712.249999998</v>
      </c>
      <c r="D59" s="4">
        <f>D57-D49</f>
        <v>12911831.100000001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E22" sqref="E2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202">
        <v>2000000</v>
      </c>
      <c r="D13" s="203">
        <v>2000000</v>
      </c>
      <c r="E13" s="202">
        <v>1002035.88</v>
      </c>
      <c r="F13" s="202">
        <v>1002035.88</v>
      </c>
      <c r="G13" s="203">
        <v>1002035.88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>F14-B14</f>
        <v>0</v>
      </c>
    </row>
    <row r="15" spans="1:7" x14ac:dyDescent="0.25">
      <c r="A15" s="58" t="s">
        <v>240</v>
      </c>
      <c r="B15" s="202">
        <v>55011483</v>
      </c>
      <c r="C15" s="202">
        <v>-2000000</v>
      </c>
      <c r="D15" s="203">
        <v>53011483</v>
      </c>
      <c r="E15" s="202">
        <v>39035850.119999997</v>
      </c>
      <c r="F15" s="202">
        <v>38027073.619999997</v>
      </c>
      <c r="G15" s="203">
        <v>-16984409.380000003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55011483</v>
      </c>
      <c r="C41" s="4">
        <f t="shared" si="7"/>
        <v>0</v>
      </c>
      <c r="D41" s="4">
        <f t="shared" si="7"/>
        <v>55011483</v>
      </c>
      <c r="E41" s="4">
        <f t="shared" si="7"/>
        <v>40037886</v>
      </c>
      <c r="F41" s="4">
        <f t="shared" si="7"/>
        <v>39029109.5</v>
      </c>
      <c r="G41" s="4">
        <f t="shared" si="7"/>
        <v>-15982373.500000002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55011483</v>
      </c>
      <c r="C70" s="4">
        <f t="shared" si="16"/>
        <v>0</v>
      </c>
      <c r="D70" s="4">
        <f t="shared" si="16"/>
        <v>55011483</v>
      </c>
      <c r="E70" s="4">
        <f t="shared" si="16"/>
        <v>40037886</v>
      </c>
      <c r="F70" s="4">
        <f t="shared" si="16"/>
        <v>39029109.5</v>
      </c>
      <c r="G70" s="4">
        <f t="shared" si="16"/>
        <v>-15982373.500000002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72.425781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Junta Municipal de Agua Potable y Alcantarillado de Acámbaro, Gto.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55011483.000000007</v>
      </c>
      <c r="C9" s="83">
        <f t="shared" si="0"/>
        <v>20836873.460000001</v>
      </c>
      <c r="D9" s="83">
        <f t="shared" si="0"/>
        <v>75848356.459999993</v>
      </c>
      <c r="E9" s="83">
        <f t="shared" si="0"/>
        <v>38671363.100000009</v>
      </c>
      <c r="F9" s="83">
        <f t="shared" si="0"/>
        <v>38617935.939999998</v>
      </c>
      <c r="G9" s="83">
        <f t="shared" si="0"/>
        <v>37176993.359999999</v>
      </c>
    </row>
    <row r="10" spans="1:7" x14ac:dyDescent="0.25">
      <c r="A10" s="84" t="s">
        <v>305</v>
      </c>
      <c r="B10" s="83">
        <f t="shared" ref="B10:G10" si="1">SUM(B11:B17)</f>
        <v>32404273.98</v>
      </c>
      <c r="C10" s="83">
        <f t="shared" si="1"/>
        <v>781766.46</v>
      </c>
      <c r="D10" s="83">
        <f t="shared" si="1"/>
        <v>33186040.440000001</v>
      </c>
      <c r="E10" s="83">
        <f t="shared" si="1"/>
        <v>14912010.74</v>
      </c>
      <c r="F10" s="83">
        <f t="shared" si="1"/>
        <v>14912010.74</v>
      </c>
      <c r="G10" s="83">
        <f t="shared" si="1"/>
        <v>18274029.699999999</v>
      </c>
    </row>
    <row r="11" spans="1:7" x14ac:dyDescent="0.25">
      <c r="A11" s="85" t="s">
        <v>306</v>
      </c>
      <c r="B11" s="204">
        <v>18545414.649999999</v>
      </c>
      <c r="C11" s="204">
        <v>0</v>
      </c>
      <c r="D11" s="205">
        <v>18545414.649999999</v>
      </c>
      <c r="E11" s="204">
        <v>8777562.6799999997</v>
      </c>
      <c r="F11" s="204">
        <v>8777562.6799999997</v>
      </c>
      <c r="G11" s="205">
        <v>9767851.9699999988</v>
      </c>
    </row>
    <row r="12" spans="1:7" x14ac:dyDescent="0.25">
      <c r="A12" s="85" t="s">
        <v>307</v>
      </c>
      <c r="B12" s="204">
        <v>2228690.13</v>
      </c>
      <c r="C12" s="204">
        <v>-360000</v>
      </c>
      <c r="D12" s="205">
        <v>1868690.13</v>
      </c>
      <c r="E12" s="204">
        <v>834861.39</v>
      </c>
      <c r="F12" s="204">
        <v>834861.39</v>
      </c>
      <c r="G12" s="205">
        <v>1033828.7399999999</v>
      </c>
    </row>
    <row r="13" spans="1:7" x14ac:dyDescent="0.25">
      <c r="A13" s="85" t="s">
        <v>308</v>
      </c>
      <c r="B13" s="204">
        <v>3100518.73</v>
      </c>
      <c r="C13" s="204">
        <v>0</v>
      </c>
      <c r="D13" s="205">
        <v>3100518.73</v>
      </c>
      <c r="E13" s="204">
        <v>454080.23</v>
      </c>
      <c r="F13" s="204">
        <v>454080.23</v>
      </c>
      <c r="G13" s="205">
        <v>2646438.5</v>
      </c>
    </row>
    <row r="14" spans="1:7" x14ac:dyDescent="0.25">
      <c r="A14" s="85" t="s">
        <v>309</v>
      </c>
      <c r="B14" s="204">
        <v>4498297.8</v>
      </c>
      <c r="C14" s="204">
        <v>0</v>
      </c>
      <c r="D14" s="205">
        <v>4498297.8</v>
      </c>
      <c r="E14" s="204">
        <v>2196509.42</v>
      </c>
      <c r="F14" s="204">
        <v>2196509.42</v>
      </c>
      <c r="G14" s="205">
        <v>2301788.38</v>
      </c>
    </row>
    <row r="15" spans="1:7" x14ac:dyDescent="0.25">
      <c r="A15" s="85" t="s">
        <v>310</v>
      </c>
      <c r="B15" s="204">
        <v>3504000</v>
      </c>
      <c r="C15" s="204">
        <v>1141766.46</v>
      </c>
      <c r="D15" s="205">
        <v>4645766.46</v>
      </c>
      <c r="E15" s="204">
        <v>2477372.35</v>
      </c>
      <c r="F15" s="204">
        <v>2477372.35</v>
      </c>
      <c r="G15" s="205">
        <v>2168394.11</v>
      </c>
    </row>
    <row r="16" spans="1:7" x14ac:dyDescent="0.25">
      <c r="A16" s="85" t="s">
        <v>311</v>
      </c>
      <c r="B16" s="205">
        <v>0</v>
      </c>
      <c r="C16" s="205">
        <v>0</v>
      </c>
      <c r="D16" s="205">
        <v>0</v>
      </c>
      <c r="E16" s="205">
        <v>0</v>
      </c>
      <c r="F16" s="205">
        <v>0</v>
      </c>
      <c r="G16" s="205">
        <v>0</v>
      </c>
    </row>
    <row r="17" spans="1:7" x14ac:dyDescent="0.25">
      <c r="A17" s="85" t="s">
        <v>312</v>
      </c>
      <c r="B17" s="204">
        <v>527352.67000000004</v>
      </c>
      <c r="C17" s="204">
        <v>0</v>
      </c>
      <c r="D17" s="205">
        <v>527352.67000000004</v>
      </c>
      <c r="E17" s="204">
        <v>171624.67</v>
      </c>
      <c r="F17" s="204">
        <v>171624.67</v>
      </c>
      <c r="G17" s="205">
        <v>355728</v>
      </c>
    </row>
    <row r="18" spans="1:7" x14ac:dyDescent="0.25">
      <c r="A18" s="84" t="s">
        <v>313</v>
      </c>
      <c r="B18" s="83">
        <f t="shared" ref="B18:G18" si="2">SUM(B19:B27)</f>
        <v>5876604.3000000007</v>
      </c>
      <c r="C18" s="83">
        <f t="shared" si="2"/>
        <v>2052809</v>
      </c>
      <c r="D18" s="83">
        <f t="shared" si="2"/>
        <v>7929413.3000000007</v>
      </c>
      <c r="E18" s="83">
        <f t="shared" si="2"/>
        <v>4601948.3599999994</v>
      </c>
      <c r="F18" s="83">
        <f t="shared" si="2"/>
        <v>4552812.1000000006</v>
      </c>
      <c r="G18" s="83">
        <f t="shared" si="2"/>
        <v>3327464.94</v>
      </c>
    </row>
    <row r="19" spans="1:7" x14ac:dyDescent="0.25">
      <c r="A19" s="85" t="s">
        <v>314</v>
      </c>
      <c r="B19" s="204">
        <v>706802.86</v>
      </c>
      <c r="C19" s="204">
        <v>-95000</v>
      </c>
      <c r="D19" s="205">
        <v>611802.86</v>
      </c>
      <c r="E19" s="204">
        <v>169456.95</v>
      </c>
      <c r="F19" s="204">
        <v>169456.95</v>
      </c>
      <c r="G19" s="205">
        <v>442345.91</v>
      </c>
    </row>
    <row r="20" spans="1:7" x14ac:dyDescent="0.25">
      <c r="A20" s="85" t="s">
        <v>315</v>
      </c>
      <c r="B20" s="204">
        <v>145163.04999999999</v>
      </c>
      <c r="C20" s="204">
        <v>0</v>
      </c>
      <c r="D20" s="205">
        <v>145163.04999999999</v>
      </c>
      <c r="E20" s="204">
        <v>20059.46</v>
      </c>
      <c r="F20" s="204">
        <v>20059.46</v>
      </c>
      <c r="G20" s="205">
        <v>125103.59</v>
      </c>
    </row>
    <row r="21" spans="1:7" x14ac:dyDescent="0.25">
      <c r="A21" s="85" t="s">
        <v>316</v>
      </c>
      <c r="B21" s="205">
        <v>0</v>
      </c>
      <c r="C21" s="205">
        <v>0</v>
      </c>
      <c r="D21" s="205">
        <v>0</v>
      </c>
      <c r="E21" s="205">
        <v>0</v>
      </c>
      <c r="F21" s="205">
        <v>0</v>
      </c>
      <c r="G21" s="205">
        <v>0</v>
      </c>
    </row>
    <row r="22" spans="1:7" x14ac:dyDescent="0.25">
      <c r="A22" s="85" t="s">
        <v>317</v>
      </c>
      <c r="B22" s="204">
        <v>1492830.5</v>
      </c>
      <c r="C22" s="204">
        <v>134500</v>
      </c>
      <c r="D22" s="205">
        <v>1627330.5</v>
      </c>
      <c r="E22" s="204">
        <v>1270622.28</v>
      </c>
      <c r="F22" s="204">
        <v>1245589</v>
      </c>
      <c r="G22" s="205">
        <v>356708.22</v>
      </c>
    </row>
    <row r="23" spans="1:7" x14ac:dyDescent="0.25">
      <c r="A23" s="85" t="s">
        <v>318</v>
      </c>
      <c r="B23" s="204">
        <v>2160310.29</v>
      </c>
      <c r="C23" s="204">
        <v>-82000</v>
      </c>
      <c r="D23" s="205">
        <v>2078310.29</v>
      </c>
      <c r="E23" s="204">
        <v>1018590.71</v>
      </c>
      <c r="F23" s="204">
        <v>1012590.71</v>
      </c>
      <c r="G23" s="205">
        <v>1059719.58</v>
      </c>
    </row>
    <row r="24" spans="1:7" x14ac:dyDescent="0.25">
      <c r="A24" s="85" t="s">
        <v>319</v>
      </c>
      <c r="B24" s="204">
        <v>0</v>
      </c>
      <c r="C24" s="204">
        <v>2000959</v>
      </c>
      <c r="D24" s="205">
        <v>2000959</v>
      </c>
      <c r="E24" s="204">
        <v>1091520.82</v>
      </c>
      <c r="F24" s="204">
        <v>1074279.9099999999</v>
      </c>
      <c r="G24" s="205">
        <v>909438.17999999993</v>
      </c>
    </row>
    <row r="25" spans="1:7" x14ac:dyDescent="0.25">
      <c r="A25" s="85" t="s">
        <v>320</v>
      </c>
      <c r="B25" s="204">
        <v>517719.2</v>
      </c>
      <c r="C25" s="204">
        <v>67000</v>
      </c>
      <c r="D25" s="205">
        <v>584719.19999999995</v>
      </c>
      <c r="E25" s="204">
        <v>567795.31000000006</v>
      </c>
      <c r="F25" s="204">
        <v>567795.31000000006</v>
      </c>
      <c r="G25" s="205">
        <v>16923.889999999898</v>
      </c>
    </row>
    <row r="26" spans="1:7" x14ac:dyDescent="0.25">
      <c r="A26" s="85" t="s">
        <v>321</v>
      </c>
      <c r="B26" s="205">
        <v>0</v>
      </c>
      <c r="C26" s="205">
        <v>0</v>
      </c>
      <c r="D26" s="205">
        <v>0</v>
      </c>
      <c r="E26" s="205">
        <v>0</v>
      </c>
      <c r="F26" s="205">
        <v>0</v>
      </c>
      <c r="G26" s="205">
        <v>0</v>
      </c>
    </row>
    <row r="27" spans="1:7" x14ac:dyDescent="0.25">
      <c r="A27" s="85" t="s">
        <v>322</v>
      </c>
      <c r="B27" s="204">
        <v>853778.4</v>
      </c>
      <c r="C27" s="204">
        <v>27350</v>
      </c>
      <c r="D27" s="205">
        <v>881128.4</v>
      </c>
      <c r="E27" s="204">
        <v>463902.83</v>
      </c>
      <c r="F27" s="204">
        <v>463040.76</v>
      </c>
      <c r="G27" s="205">
        <v>417225.57</v>
      </c>
    </row>
    <row r="28" spans="1:7" x14ac:dyDescent="0.25">
      <c r="A28" s="84" t="s">
        <v>323</v>
      </c>
      <c r="B28" s="83">
        <f t="shared" ref="B28:G28" si="3">SUM(B29:B37)</f>
        <v>16518338.949999999</v>
      </c>
      <c r="C28" s="83">
        <f t="shared" si="3"/>
        <v>5303495.95</v>
      </c>
      <c r="D28" s="83">
        <f t="shared" si="3"/>
        <v>21821834.899999999</v>
      </c>
      <c r="E28" s="83">
        <f t="shared" si="3"/>
        <v>10313413.060000001</v>
      </c>
      <c r="F28" s="83">
        <f t="shared" si="3"/>
        <v>10309122.16</v>
      </c>
      <c r="G28" s="83">
        <f t="shared" si="3"/>
        <v>11508421.84</v>
      </c>
    </row>
    <row r="29" spans="1:7" x14ac:dyDescent="0.25">
      <c r="A29" s="85" t="s">
        <v>324</v>
      </c>
      <c r="B29" s="204">
        <v>9697432.2799999993</v>
      </c>
      <c r="C29" s="204">
        <v>1779992.4</v>
      </c>
      <c r="D29" s="205">
        <v>11477424.68</v>
      </c>
      <c r="E29" s="204">
        <v>5806993.1200000001</v>
      </c>
      <c r="F29" s="204">
        <v>5806993.1200000001</v>
      </c>
      <c r="G29" s="205">
        <v>5670431.5599999996</v>
      </c>
    </row>
    <row r="30" spans="1:7" x14ac:dyDescent="0.25">
      <c r="A30" s="85" t="s">
        <v>325</v>
      </c>
      <c r="B30" s="204">
        <v>288352.3</v>
      </c>
      <c r="C30" s="204">
        <v>83420</v>
      </c>
      <c r="D30" s="205">
        <v>371772.3</v>
      </c>
      <c r="E30" s="204">
        <v>240395.16</v>
      </c>
      <c r="F30" s="204">
        <v>240395.16</v>
      </c>
      <c r="G30" s="205">
        <v>131377.13999999998</v>
      </c>
    </row>
    <row r="31" spans="1:7" x14ac:dyDescent="0.25">
      <c r="A31" s="85" t="s">
        <v>326</v>
      </c>
      <c r="B31" s="204">
        <v>903249.26</v>
      </c>
      <c r="C31" s="204">
        <v>1910503.55</v>
      </c>
      <c r="D31" s="205">
        <v>2813752.81</v>
      </c>
      <c r="E31" s="204">
        <v>919827.52</v>
      </c>
      <c r="F31" s="204">
        <v>917536.62</v>
      </c>
      <c r="G31" s="205">
        <v>1893925.29</v>
      </c>
    </row>
    <row r="32" spans="1:7" x14ac:dyDescent="0.25">
      <c r="A32" s="85" t="s">
        <v>327</v>
      </c>
      <c r="B32" s="204">
        <v>610790</v>
      </c>
      <c r="C32" s="204">
        <v>48000</v>
      </c>
      <c r="D32" s="205">
        <v>658790</v>
      </c>
      <c r="E32" s="204">
        <v>225988</v>
      </c>
      <c r="F32" s="204">
        <v>225988</v>
      </c>
      <c r="G32" s="205">
        <v>432802</v>
      </c>
    </row>
    <row r="33" spans="1:7" ht="14.45" customHeight="1" x14ac:dyDescent="0.25">
      <c r="A33" s="85" t="s">
        <v>328</v>
      </c>
      <c r="B33" s="204">
        <v>334358.59999999998</v>
      </c>
      <c r="C33" s="204">
        <v>48620</v>
      </c>
      <c r="D33" s="205">
        <v>382978.6</v>
      </c>
      <c r="E33" s="204">
        <v>157386.29</v>
      </c>
      <c r="F33" s="204">
        <v>157386.29</v>
      </c>
      <c r="G33" s="205">
        <v>225592.30999999997</v>
      </c>
    </row>
    <row r="34" spans="1:7" ht="14.45" customHeight="1" x14ac:dyDescent="0.25">
      <c r="A34" s="85" t="s">
        <v>329</v>
      </c>
      <c r="B34" s="204">
        <v>122003.5</v>
      </c>
      <c r="C34" s="204">
        <v>9000</v>
      </c>
      <c r="D34" s="205">
        <v>131003.5</v>
      </c>
      <c r="E34" s="204">
        <v>19750</v>
      </c>
      <c r="F34" s="204">
        <v>17750</v>
      </c>
      <c r="G34" s="205">
        <v>111253.5</v>
      </c>
    </row>
    <row r="35" spans="1:7" ht="14.45" customHeight="1" x14ac:dyDescent="0.25">
      <c r="A35" s="85" t="s">
        <v>330</v>
      </c>
      <c r="B35" s="204">
        <v>163820.95000000001</v>
      </c>
      <c r="C35" s="204">
        <v>0</v>
      </c>
      <c r="D35" s="205">
        <v>163820.95000000001</v>
      </c>
      <c r="E35" s="204">
        <v>26389.91</v>
      </c>
      <c r="F35" s="204">
        <v>26389.91</v>
      </c>
      <c r="G35" s="205">
        <v>137431.04000000001</v>
      </c>
    </row>
    <row r="36" spans="1:7" ht="14.45" customHeight="1" x14ac:dyDescent="0.25">
      <c r="A36" s="85" t="s">
        <v>331</v>
      </c>
      <c r="B36" s="204">
        <v>275834</v>
      </c>
      <c r="C36" s="204">
        <v>20000</v>
      </c>
      <c r="D36" s="205">
        <v>295834</v>
      </c>
      <c r="E36" s="204">
        <v>63434.01</v>
      </c>
      <c r="F36" s="204">
        <v>63434.01</v>
      </c>
      <c r="G36" s="205">
        <v>232399.99</v>
      </c>
    </row>
    <row r="37" spans="1:7" ht="14.45" customHeight="1" x14ac:dyDescent="0.25">
      <c r="A37" s="85" t="s">
        <v>332</v>
      </c>
      <c r="B37" s="204">
        <v>4122498.06</v>
      </c>
      <c r="C37" s="204">
        <v>1403960</v>
      </c>
      <c r="D37" s="205">
        <v>5526458.0600000005</v>
      </c>
      <c r="E37" s="204">
        <v>2853249.05</v>
      </c>
      <c r="F37" s="204">
        <v>2853249.05</v>
      </c>
      <c r="G37" s="205">
        <v>2673209.0100000007</v>
      </c>
    </row>
    <row r="38" spans="1:7" x14ac:dyDescent="0.25">
      <c r="A38" s="84" t="s">
        <v>333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212265.77</v>
      </c>
      <c r="C48" s="83">
        <f t="shared" si="6"/>
        <v>4296941.42</v>
      </c>
      <c r="D48" s="83">
        <f t="shared" si="6"/>
        <v>4509207.1899999995</v>
      </c>
      <c r="E48" s="83">
        <f t="shared" si="6"/>
        <v>3728832.66</v>
      </c>
      <c r="F48" s="83">
        <f t="shared" si="6"/>
        <v>3728832.66</v>
      </c>
      <c r="G48" s="83">
        <f t="shared" si="6"/>
        <v>780374.5299999998</v>
      </c>
    </row>
    <row r="49" spans="1:7" x14ac:dyDescent="0.25">
      <c r="A49" s="85" t="s">
        <v>344</v>
      </c>
      <c r="B49" s="204">
        <v>53045</v>
      </c>
      <c r="C49" s="204">
        <v>143112.42000000001</v>
      </c>
      <c r="D49" s="205">
        <v>196157.42</v>
      </c>
      <c r="E49" s="204">
        <v>6568.1</v>
      </c>
      <c r="F49" s="204">
        <v>6568.1</v>
      </c>
      <c r="G49" s="205">
        <v>189589.32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204">
        <v>3899534</v>
      </c>
      <c r="D52" s="205">
        <v>3899534</v>
      </c>
      <c r="E52" s="204">
        <v>3361667.24</v>
      </c>
      <c r="F52" s="204">
        <v>3361667.24</v>
      </c>
      <c r="G52" s="205">
        <v>537866.75999999978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204">
        <v>159220.76999999999</v>
      </c>
      <c r="C54" s="204">
        <v>254295</v>
      </c>
      <c r="D54" s="205">
        <v>413515.77</v>
      </c>
      <c r="E54" s="204">
        <v>360597.32</v>
      </c>
      <c r="F54" s="204">
        <v>360597.32</v>
      </c>
      <c r="G54" s="205">
        <v>52918.450000000012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8401860.6300000008</v>
      </c>
      <c r="D58" s="83">
        <f t="shared" si="8"/>
        <v>8401860.6300000008</v>
      </c>
      <c r="E58" s="83">
        <f t="shared" si="8"/>
        <v>5115158.2799999993</v>
      </c>
      <c r="F58" s="83">
        <f t="shared" si="8"/>
        <v>5115158.2799999993</v>
      </c>
      <c r="G58" s="83">
        <f t="shared" si="8"/>
        <v>3286702.3499999996</v>
      </c>
    </row>
    <row r="59" spans="1:7" x14ac:dyDescent="0.25">
      <c r="A59" s="85" t="s">
        <v>354</v>
      </c>
      <c r="B59" s="75">
        <v>0</v>
      </c>
      <c r="C59" s="204">
        <v>4561292.3499999996</v>
      </c>
      <c r="D59" s="205">
        <v>4561292.3499999996</v>
      </c>
      <c r="E59" s="204">
        <v>2612716.7599999998</v>
      </c>
      <c r="F59" s="204">
        <v>2612716.7599999998</v>
      </c>
      <c r="G59" s="205">
        <v>1948575.5899999999</v>
      </c>
    </row>
    <row r="60" spans="1:7" x14ac:dyDescent="0.25">
      <c r="A60" s="85" t="s">
        <v>355</v>
      </c>
      <c r="B60" s="75">
        <v>0</v>
      </c>
      <c r="C60" s="204">
        <v>3721747.65</v>
      </c>
      <c r="D60" s="205">
        <v>3721747.65</v>
      </c>
      <c r="E60" s="204">
        <v>2502441.52</v>
      </c>
      <c r="F60" s="204">
        <v>2502441.52</v>
      </c>
      <c r="G60" s="205">
        <v>1219306.1299999999</v>
      </c>
    </row>
    <row r="61" spans="1:7" x14ac:dyDescent="0.25">
      <c r="A61" s="85" t="s">
        <v>356</v>
      </c>
      <c r="B61" s="75">
        <v>0</v>
      </c>
      <c r="C61" s="204">
        <v>118820.63</v>
      </c>
      <c r="D61" s="205">
        <v>118820.63</v>
      </c>
      <c r="E61" s="204">
        <v>0</v>
      </c>
      <c r="F61" s="204">
        <v>0</v>
      </c>
      <c r="G61" s="205">
        <v>118820.63</v>
      </c>
    </row>
    <row r="62" spans="1:7" x14ac:dyDescent="0.25">
      <c r="A62" s="84" t="s">
        <v>357</v>
      </c>
      <c r="B62" s="83">
        <f t="shared" ref="B62:G62" si="9">SUM(B63:B67,B69:B70)</f>
        <v>0</v>
      </c>
      <c r="C62" s="83">
        <f t="shared" si="9"/>
        <v>0</v>
      </c>
      <c r="D62" s="83">
        <f t="shared" si="9"/>
        <v>0</v>
      </c>
      <c r="E62" s="83">
        <f t="shared" si="9"/>
        <v>0</v>
      </c>
      <c r="F62" s="83">
        <f t="shared" si="9"/>
        <v>0</v>
      </c>
      <c r="G62" s="83">
        <f t="shared" si="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0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0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0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0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0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0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0"/>
        <v>0</v>
      </c>
    </row>
    <row r="71" spans="1:7" x14ac:dyDescent="0.25">
      <c r="A71" s="84" t="s">
        <v>366</v>
      </c>
      <c r="B71" s="83">
        <f t="shared" ref="B71:G71" si="11">SUM(B72:B74)</f>
        <v>0</v>
      </c>
      <c r="C71" s="83">
        <f t="shared" si="11"/>
        <v>0</v>
      </c>
      <c r="D71" s="83">
        <f t="shared" si="11"/>
        <v>0</v>
      </c>
      <c r="E71" s="83">
        <f t="shared" si="11"/>
        <v>0</v>
      </c>
      <c r="F71" s="83">
        <f t="shared" si="11"/>
        <v>0</v>
      </c>
      <c r="G71" s="83">
        <f t="shared" si="11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2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2"/>
        <v>0</v>
      </c>
    </row>
    <row r="75" spans="1:7" x14ac:dyDescent="0.25">
      <c r="A75" s="84" t="s">
        <v>370</v>
      </c>
      <c r="B75" s="83">
        <f t="shared" ref="B75:G75" si="13">SUM(B76:B82)</f>
        <v>0</v>
      </c>
      <c r="C75" s="83">
        <f t="shared" si="13"/>
        <v>0</v>
      </c>
      <c r="D75" s="83">
        <f t="shared" si="13"/>
        <v>0</v>
      </c>
      <c r="E75" s="83">
        <f t="shared" si="13"/>
        <v>0</v>
      </c>
      <c r="F75" s="83">
        <f t="shared" si="13"/>
        <v>0</v>
      </c>
      <c r="G75" s="83">
        <f t="shared" si="13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4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4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4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4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4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4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5">SUM(B85,B93,B103,B113,B123,B133,B137,B146,B150)</f>
        <v>0</v>
      </c>
      <c r="C84" s="83">
        <f t="shared" si="15"/>
        <v>185278.95</v>
      </c>
      <c r="D84" s="83">
        <f t="shared" si="15"/>
        <v>185278.95</v>
      </c>
      <c r="E84" s="83">
        <f t="shared" si="15"/>
        <v>0</v>
      </c>
      <c r="F84" s="83">
        <f t="shared" si="15"/>
        <v>0</v>
      </c>
      <c r="G84" s="83">
        <f t="shared" si="15"/>
        <v>185278.95</v>
      </c>
    </row>
    <row r="85" spans="1:7" x14ac:dyDescent="0.25">
      <c r="A85" s="84" t="s">
        <v>305</v>
      </c>
      <c r="B85" s="83">
        <f t="shared" ref="B85:G85" si="16">SUM(B86:B92)</f>
        <v>0</v>
      </c>
      <c r="C85" s="83">
        <f t="shared" si="16"/>
        <v>0</v>
      </c>
      <c r="D85" s="83">
        <f t="shared" si="16"/>
        <v>0</v>
      </c>
      <c r="E85" s="83">
        <f t="shared" si="16"/>
        <v>0</v>
      </c>
      <c r="F85" s="83">
        <f t="shared" si="16"/>
        <v>0</v>
      </c>
      <c r="G85" s="83">
        <f t="shared" si="16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7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7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7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7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7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7"/>
        <v>0</v>
      </c>
    </row>
    <row r="93" spans="1:7" x14ac:dyDescent="0.25">
      <c r="A93" s="84" t="s">
        <v>313</v>
      </c>
      <c r="B93" s="83">
        <f t="shared" ref="B93:G93" si="18">SUM(B94:B102)</f>
        <v>0</v>
      </c>
      <c r="C93" s="83">
        <f t="shared" si="18"/>
        <v>0</v>
      </c>
      <c r="D93" s="83">
        <f t="shared" si="18"/>
        <v>0</v>
      </c>
      <c r="E93" s="83">
        <f t="shared" si="18"/>
        <v>0</v>
      </c>
      <c r="F93" s="83">
        <f t="shared" si="18"/>
        <v>0</v>
      </c>
      <c r="G93" s="83">
        <f t="shared" si="18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9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9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9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9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9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9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9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9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0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0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0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0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0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0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0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0"/>
        <v>0</v>
      </c>
    </row>
    <row r="113" spans="1:7" x14ac:dyDescent="0.25">
      <c r="A113" s="84" t="s">
        <v>333</v>
      </c>
      <c r="B113" s="83">
        <f t="shared" ref="B113:G113" si="21">SUM(B114:B122)</f>
        <v>0</v>
      </c>
      <c r="C113" s="83">
        <f t="shared" si="21"/>
        <v>0</v>
      </c>
      <c r="D113" s="83">
        <f t="shared" si="21"/>
        <v>0</v>
      </c>
      <c r="E113" s="83">
        <f t="shared" si="21"/>
        <v>0</v>
      </c>
      <c r="F113" s="83">
        <f t="shared" si="21"/>
        <v>0</v>
      </c>
      <c r="G113" s="83">
        <f t="shared" si="21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2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2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2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2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2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2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2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2"/>
        <v>0</v>
      </c>
    </row>
    <row r="123" spans="1:7" x14ac:dyDescent="0.25">
      <c r="A123" s="84" t="s">
        <v>343</v>
      </c>
      <c r="B123" s="83">
        <f t="shared" ref="B123:G123" si="23">SUM(B124:B132)</f>
        <v>0</v>
      </c>
      <c r="C123" s="83">
        <f t="shared" si="23"/>
        <v>185278.95</v>
      </c>
      <c r="D123" s="83">
        <f t="shared" si="23"/>
        <v>185278.95</v>
      </c>
      <c r="E123" s="83">
        <f t="shared" si="23"/>
        <v>0</v>
      </c>
      <c r="F123" s="83">
        <f t="shared" si="23"/>
        <v>0</v>
      </c>
      <c r="G123" s="83">
        <f t="shared" si="23"/>
        <v>185278.95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4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4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4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4"/>
        <v>0</v>
      </c>
    </row>
    <row r="129" spans="1:7" x14ac:dyDescent="0.25">
      <c r="A129" s="85" t="s">
        <v>349</v>
      </c>
      <c r="B129" s="75">
        <v>0</v>
      </c>
      <c r="C129" s="204">
        <v>185278.95</v>
      </c>
      <c r="D129" s="205">
        <v>185278.95</v>
      </c>
      <c r="E129" s="75">
        <v>0</v>
      </c>
      <c r="F129" s="75">
        <v>0</v>
      </c>
      <c r="G129" s="205">
        <v>185278.95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4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4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4"/>
        <v>0</v>
      </c>
    </row>
    <row r="133" spans="1:7" x14ac:dyDescent="0.25">
      <c r="A133" s="84" t="s">
        <v>353</v>
      </c>
      <c r="B133" s="83">
        <f t="shared" ref="B133:G133" si="25">SUM(B134:B136)</f>
        <v>0</v>
      </c>
      <c r="C133" s="83">
        <f t="shared" si="25"/>
        <v>0</v>
      </c>
      <c r="D133" s="83">
        <f t="shared" si="25"/>
        <v>0</v>
      </c>
      <c r="E133" s="83">
        <f t="shared" si="25"/>
        <v>0</v>
      </c>
      <c r="F133" s="83">
        <f t="shared" si="25"/>
        <v>0</v>
      </c>
      <c r="G133" s="83">
        <f t="shared" si="25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6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6"/>
        <v>0</v>
      </c>
    </row>
    <row r="137" spans="1:7" x14ac:dyDescent="0.25">
      <c r="A137" s="84" t="s">
        <v>357</v>
      </c>
      <c r="B137" s="83">
        <f t="shared" ref="B137:G137" si="27">SUM(B138:B142,B144:B145)</f>
        <v>0</v>
      </c>
      <c r="C137" s="83">
        <f t="shared" si="27"/>
        <v>0</v>
      </c>
      <c r="D137" s="83">
        <f t="shared" si="27"/>
        <v>0</v>
      </c>
      <c r="E137" s="83">
        <f t="shared" si="27"/>
        <v>0</v>
      </c>
      <c r="F137" s="83">
        <f t="shared" si="27"/>
        <v>0</v>
      </c>
      <c r="G137" s="83">
        <f t="shared" si="27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8"/>
        <v>0</v>
      </c>
    </row>
    <row r="146" spans="1:7" x14ac:dyDescent="0.25">
      <c r="A146" s="84" t="s">
        <v>366</v>
      </c>
      <c r="B146" s="83">
        <f t="shared" ref="B146:G146" si="29">SUM(B147:B149)</f>
        <v>0</v>
      </c>
      <c r="C146" s="83">
        <f t="shared" si="29"/>
        <v>0</v>
      </c>
      <c r="D146" s="83">
        <f t="shared" si="29"/>
        <v>0</v>
      </c>
      <c r="E146" s="83">
        <f t="shared" si="29"/>
        <v>0</v>
      </c>
      <c r="F146" s="83">
        <f t="shared" si="29"/>
        <v>0</v>
      </c>
      <c r="G146" s="83">
        <f t="shared" si="2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0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0"/>
        <v>0</v>
      </c>
    </row>
    <row r="150" spans="1:7" x14ac:dyDescent="0.25">
      <c r="A150" s="84" t="s">
        <v>370</v>
      </c>
      <c r="B150" s="83">
        <f t="shared" ref="B150:G150" si="31">SUM(B151:B157)</f>
        <v>0</v>
      </c>
      <c r="C150" s="83">
        <f t="shared" si="31"/>
        <v>0</v>
      </c>
      <c r="D150" s="83">
        <f t="shared" si="31"/>
        <v>0</v>
      </c>
      <c r="E150" s="83">
        <f t="shared" si="31"/>
        <v>0</v>
      </c>
      <c r="F150" s="83">
        <f t="shared" si="31"/>
        <v>0</v>
      </c>
      <c r="G150" s="83">
        <f t="shared" si="31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2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2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2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2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2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2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3">B9+B84</f>
        <v>55011483.000000007</v>
      </c>
      <c r="C159" s="90">
        <f t="shared" si="33"/>
        <v>21022152.41</v>
      </c>
      <c r="D159" s="90">
        <f t="shared" si="33"/>
        <v>76033635.409999996</v>
      </c>
      <c r="E159" s="90">
        <f t="shared" si="33"/>
        <v>38671363.100000009</v>
      </c>
      <c r="F159" s="90">
        <f t="shared" si="33"/>
        <v>38617935.939999998</v>
      </c>
      <c r="G159" s="90">
        <f t="shared" si="33"/>
        <v>37362272.310000002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50:G51 B48:F48 B59:B61 B58:F58 B63:G70 B62:F62 B71:F92 B94:F128 B93:C93 E93:F93 B53:G53 B52 B55:G57 B130:F159 B129" unlockedFormula="1"/>
    <ignoredError sqref="G18 G28 G38 G48 G58 G62 G71:G128 G130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SUM(B10:B19)</f>
        <v>55011483</v>
      </c>
      <c r="C9" s="30">
        <f t="shared" ref="C9:G9" si="0">SUM(C10:C19)</f>
        <v>20836873.460000001</v>
      </c>
      <c r="D9" s="30">
        <f t="shared" si="0"/>
        <v>75848356.459999993</v>
      </c>
      <c r="E9" s="30">
        <f t="shared" si="0"/>
        <v>38671363.100000001</v>
      </c>
      <c r="F9" s="30">
        <f t="shared" si="0"/>
        <v>38617935.939999998</v>
      </c>
      <c r="G9" s="30">
        <f t="shared" si="0"/>
        <v>37176993.359999999</v>
      </c>
    </row>
    <row r="10" spans="1:7" x14ac:dyDescent="0.25">
      <c r="A10" s="206" t="s">
        <v>602</v>
      </c>
      <c r="B10" s="207">
        <v>2468519.0499999998</v>
      </c>
      <c r="C10" s="207">
        <v>-333000</v>
      </c>
      <c r="D10" s="208">
        <v>2135519.0499999998</v>
      </c>
      <c r="E10" s="207">
        <v>926804.78</v>
      </c>
      <c r="F10" s="207">
        <v>926804.78</v>
      </c>
      <c r="G10" s="208">
        <v>1208714.2699999998</v>
      </c>
    </row>
    <row r="11" spans="1:7" x14ac:dyDescent="0.25">
      <c r="A11" s="206" t="s">
        <v>603</v>
      </c>
      <c r="B11" s="207">
        <v>1162175.52</v>
      </c>
      <c r="C11" s="207">
        <v>-80000</v>
      </c>
      <c r="D11" s="208">
        <v>1082175.52</v>
      </c>
      <c r="E11" s="207">
        <v>463982.88</v>
      </c>
      <c r="F11" s="207">
        <v>463982.88</v>
      </c>
      <c r="G11" s="208">
        <v>618192.64000000001</v>
      </c>
    </row>
    <row r="12" spans="1:7" x14ac:dyDescent="0.25">
      <c r="A12" s="206" t="s">
        <v>604</v>
      </c>
      <c r="B12" s="207">
        <v>6257497.3799999999</v>
      </c>
      <c r="C12" s="207">
        <v>7647413.6799999997</v>
      </c>
      <c r="D12" s="208">
        <v>13904911.059999999</v>
      </c>
      <c r="E12" s="207">
        <v>8466268.3100000005</v>
      </c>
      <c r="F12" s="207">
        <v>8448165.3300000001</v>
      </c>
      <c r="G12" s="208">
        <v>5438642.7499999981</v>
      </c>
    </row>
    <row r="13" spans="1:7" x14ac:dyDescent="0.25">
      <c r="A13" s="206" t="s">
        <v>605</v>
      </c>
      <c r="B13" s="207">
        <v>6704418.8799999999</v>
      </c>
      <c r="C13" s="207">
        <v>470688.5</v>
      </c>
      <c r="D13" s="208">
        <v>7175107.3799999999</v>
      </c>
      <c r="E13" s="207">
        <v>3111449.64</v>
      </c>
      <c r="F13" s="207">
        <v>3109158.74</v>
      </c>
      <c r="G13" s="208">
        <v>4063657.7399999998</v>
      </c>
    </row>
    <row r="14" spans="1:7" x14ac:dyDescent="0.25">
      <c r="A14" s="206" t="s">
        <v>606</v>
      </c>
      <c r="B14" s="207">
        <v>1969070.31</v>
      </c>
      <c r="C14" s="207">
        <v>-6000</v>
      </c>
      <c r="D14" s="208">
        <v>1963070.31</v>
      </c>
      <c r="E14" s="207">
        <v>733519.11</v>
      </c>
      <c r="F14" s="207">
        <v>733519.11</v>
      </c>
      <c r="G14" s="208">
        <v>1229551.2000000002</v>
      </c>
    </row>
    <row r="15" spans="1:7" x14ac:dyDescent="0.25">
      <c r="A15" s="206" t="s">
        <v>607</v>
      </c>
      <c r="B15" s="207">
        <v>1854303.22</v>
      </c>
      <c r="C15" s="207">
        <v>10043495.68</v>
      </c>
      <c r="D15" s="208">
        <v>11897798.9</v>
      </c>
      <c r="E15" s="207">
        <v>6268248.7000000002</v>
      </c>
      <c r="F15" s="207">
        <v>6268248.7000000002</v>
      </c>
      <c r="G15" s="208">
        <v>5629550.2000000002</v>
      </c>
    </row>
    <row r="16" spans="1:7" x14ac:dyDescent="0.25">
      <c r="A16" s="206" t="s">
        <v>608</v>
      </c>
      <c r="B16" s="207">
        <v>1059151.6599999999</v>
      </c>
      <c r="C16" s="207">
        <v>-7974.4</v>
      </c>
      <c r="D16" s="208">
        <v>1051177.26</v>
      </c>
      <c r="E16" s="207">
        <v>409074.65</v>
      </c>
      <c r="F16" s="207">
        <v>407074.65</v>
      </c>
      <c r="G16" s="208">
        <v>642102.61</v>
      </c>
    </row>
    <row r="17" spans="1:7" x14ac:dyDescent="0.25">
      <c r="A17" s="206" t="s">
        <v>609</v>
      </c>
      <c r="B17" s="207">
        <v>15539895.390000001</v>
      </c>
      <c r="C17" s="207">
        <v>1688080</v>
      </c>
      <c r="D17" s="208">
        <v>17227975.390000001</v>
      </c>
      <c r="E17" s="207">
        <v>8722395.75</v>
      </c>
      <c r="F17" s="207">
        <v>8691362.4700000007</v>
      </c>
      <c r="G17" s="208">
        <v>8505579.6400000006</v>
      </c>
    </row>
    <row r="18" spans="1:7" x14ac:dyDescent="0.25">
      <c r="A18" s="206" t="s">
        <v>610</v>
      </c>
      <c r="B18" s="207">
        <v>2401466.36</v>
      </c>
      <c r="C18" s="207">
        <v>1334170</v>
      </c>
      <c r="D18" s="208">
        <v>3735636.36</v>
      </c>
      <c r="E18" s="207">
        <v>1606012.45</v>
      </c>
      <c r="F18" s="207">
        <v>1606012.45</v>
      </c>
      <c r="G18" s="208">
        <v>2129623.91</v>
      </c>
    </row>
    <row r="19" spans="1:7" x14ac:dyDescent="0.25">
      <c r="A19" s="206" t="s">
        <v>611</v>
      </c>
      <c r="B19" s="207">
        <v>15594985.23</v>
      </c>
      <c r="C19" s="207">
        <v>80000</v>
      </c>
      <c r="D19" s="208">
        <v>15674985.23</v>
      </c>
      <c r="E19" s="207">
        <v>7963606.8300000001</v>
      </c>
      <c r="F19" s="207">
        <v>7963606.8300000001</v>
      </c>
      <c r="G19" s="208">
        <v>7711378.4000000004</v>
      </c>
    </row>
    <row r="20" spans="1:7" x14ac:dyDescent="0.25">
      <c r="A20" s="31" t="s">
        <v>150</v>
      </c>
      <c r="B20" s="49"/>
      <c r="C20" s="49"/>
      <c r="D20" s="49"/>
      <c r="E20" s="49"/>
      <c r="F20" s="49"/>
      <c r="G20" s="49"/>
    </row>
    <row r="21" spans="1:7" x14ac:dyDescent="0.25">
      <c r="A21" s="3" t="s">
        <v>390</v>
      </c>
      <c r="B21" s="4">
        <f>SUM(B22:B29)</f>
        <v>0</v>
      </c>
      <c r="C21" s="4">
        <f t="shared" ref="C21:G21" si="1">SUM(C22:C29)</f>
        <v>185278.95</v>
      </c>
      <c r="D21" s="4">
        <f t="shared" si="1"/>
        <v>185278.95</v>
      </c>
      <c r="E21" s="4">
        <f t="shared" si="1"/>
        <v>0</v>
      </c>
      <c r="F21" s="4">
        <f t="shared" si="1"/>
        <v>0</v>
      </c>
      <c r="G21" s="4">
        <f t="shared" si="1"/>
        <v>185278.95</v>
      </c>
    </row>
    <row r="22" spans="1:7" x14ac:dyDescent="0.25">
      <c r="A22" s="206" t="s">
        <v>610</v>
      </c>
      <c r="B22" s="75">
        <v>0</v>
      </c>
      <c r="C22" s="207">
        <v>185278.95</v>
      </c>
      <c r="D22" s="208">
        <v>185278.95</v>
      </c>
      <c r="E22" s="207">
        <v>0</v>
      </c>
      <c r="F22" s="207">
        <v>0</v>
      </c>
      <c r="G22" s="208">
        <v>185278.95</v>
      </c>
    </row>
    <row r="23" spans="1:7" x14ac:dyDescent="0.25">
      <c r="A23" s="63" t="s">
        <v>383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387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388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389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31" t="s">
        <v>150</v>
      </c>
      <c r="B30" s="49"/>
      <c r="C30" s="49"/>
      <c r="D30" s="49"/>
      <c r="E30" s="49"/>
      <c r="F30" s="49"/>
      <c r="G30" s="49"/>
    </row>
    <row r="31" spans="1:7" x14ac:dyDescent="0.25">
      <c r="A31" s="3" t="s">
        <v>379</v>
      </c>
      <c r="B31" s="4">
        <f>SUM(B21,B9)</f>
        <v>55011483</v>
      </c>
      <c r="C31" s="4">
        <f t="shared" ref="C31:G31" si="2">SUM(C21,C9)</f>
        <v>21022152.41</v>
      </c>
      <c r="D31" s="4">
        <f t="shared" si="2"/>
        <v>76033635.409999996</v>
      </c>
      <c r="E31" s="4">
        <f t="shared" si="2"/>
        <v>38671363.100000001</v>
      </c>
      <c r="F31" s="4">
        <f t="shared" si="2"/>
        <v>38617935.939999998</v>
      </c>
      <c r="G31" s="4">
        <f t="shared" si="2"/>
        <v>37362272.310000002</v>
      </c>
    </row>
    <row r="32" spans="1:7" x14ac:dyDescent="0.25">
      <c r="A32" s="55"/>
      <c r="B32" s="55"/>
      <c r="C32" s="55"/>
      <c r="D32" s="55"/>
      <c r="E32" s="55"/>
      <c r="F32" s="55"/>
      <c r="G3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0:G21 B9:G9 B30:G3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1 B9:G9 B23:G31 B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C55" sqref="C55:G5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391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392</v>
      </c>
      <c r="B3" s="114"/>
      <c r="C3" s="114"/>
      <c r="D3" s="114"/>
      <c r="E3" s="114"/>
      <c r="F3" s="114"/>
      <c r="G3" s="115"/>
    </row>
    <row r="4" spans="1:7" x14ac:dyDescent="0.25">
      <c r="A4" s="113" t="s">
        <v>393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394</v>
      </c>
    </row>
    <row r="8" spans="1:7" ht="30" x14ac:dyDescent="0.25">
      <c r="A8" s="165"/>
      <c r="B8" s="25" t="s">
        <v>300</v>
      </c>
      <c r="C8" s="7" t="s">
        <v>395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396</v>
      </c>
      <c r="B9" s="30">
        <f>SUM(B10,B19,B27,B37)</f>
        <v>55011483</v>
      </c>
      <c r="C9" s="30">
        <f t="shared" ref="C9:G9" si="0">SUM(C10,C19,C27,C37)</f>
        <v>20836873.460000001</v>
      </c>
      <c r="D9" s="30">
        <f t="shared" si="0"/>
        <v>75848356.460000008</v>
      </c>
      <c r="E9" s="30">
        <f t="shared" si="0"/>
        <v>38671363.100000001</v>
      </c>
      <c r="F9" s="30">
        <f t="shared" si="0"/>
        <v>38617935.939999998</v>
      </c>
      <c r="G9" s="30">
        <f t="shared" si="0"/>
        <v>37176993.360000007</v>
      </c>
    </row>
    <row r="10" spans="1:7" ht="15" customHeight="1" x14ac:dyDescent="0.25">
      <c r="A10" s="58" t="s">
        <v>397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405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406</v>
      </c>
      <c r="B19" s="47">
        <f>SUM(B20:B26)</f>
        <v>55011483</v>
      </c>
      <c r="C19" s="47">
        <f t="shared" ref="C19:G19" si="2">SUM(C20:C26)</f>
        <v>20836873.460000001</v>
      </c>
      <c r="D19" s="47">
        <f t="shared" si="2"/>
        <v>75848356.460000008</v>
      </c>
      <c r="E19" s="47">
        <f t="shared" si="2"/>
        <v>38671363.100000001</v>
      </c>
      <c r="F19" s="47">
        <f t="shared" si="2"/>
        <v>38617935.939999998</v>
      </c>
      <c r="G19" s="47">
        <f t="shared" si="2"/>
        <v>37176993.360000007</v>
      </c>
    </row>
    <row r="20" spans="1:7" x14ac:dyDescent="0.25">
      <c r="A20" s="77" t="s">
        <v>407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408</v>
      </c>
      <c r="B21" s="209">
        <v>55011483</v>
      </c>
      <c r="C21" s="209">
        <v>20836873.460000001</v>
      </c>
      <c r="D21" s="210">
        <v>75848356.460000008</v>
      </c>
      <c r="E21" s="209">
        <v>38671363.100000001</v>
      </c>
      <c r="F21" s="209">
        <v>38617935.939999998</v>
      </c>
      <c r="G21" s="210">
        <v>37176993.360000007</v>
      </c>
    </row>
    <row r="22" spans="1:7" x14ac:dyDescent="0.25">
      <c r="A22" s="77" t="s">
        <v>409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412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429</v>
      </c>
      <c r="B43" s="4">
        <f>SUM(B44,B53,B61,B71)</f>
        <v>0</v>
      </c>
      <c r="C43" s="4">
        <f t="shared" ref="C43:G43" si="5">SUM(C44,C53,C61,C71)</f>
        <v>185278.95</v>
      </c>
      <c r="D43" s="4">
        <f t="shared" si="5"/>
        <v>185278.95</v>
      </c>
      <c r="E43" s="4">
        <f t="shared" si="5"/>
        <v>0</v>
      </c>
      <c r="F43" s="4">
        <f t="shared" si="5"/>
        <v>0</v>
      </c>
      <c r="G43" s="4">
        <f t="shared" si="5"/>
        <v>185278.95</v>
      </c>
    </row>
    <row r="44" spans="1:7" x14ac:dyDescent="0.25">
      <c r="A44" s="58" t="s">
        <v>397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406</v>
      </c>
      <c r="B53" s="47">
        <f>SUM(B54:B60)</f>
        <v>0</v>
      </c>
      <c r="C53" s="47">
        <f t="shared" ref="C53:G53" si="7">SUM(C54:C60)</f>
        <v>185278.95</v>
      </c>
      <c r="D53" s="47">
        <f t="shared" si="7"/>
        <v>185278.95</v>
      </c>
      <c r="E53" s="47">
        <f t="shared" si="7"/>
        <v>0</v>
      </c>
      <c r="F53" s="47">
        <f t="shared" si="7"/>
        <v>0</v>
      </c>
      <c r="G53" s="47">
        <f t="shared" si="7"/>
        <v>185278.95</v>
      </c>
    </row>
    <row r="54" spans="1:7" x14ac:dyDescent="0.25">
      <c r="A54" s="80" t="s">
        <v>407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408</v>
      </c>
      <c r="B55" s="47">
        <v>0</v>
      </c>
      <c r="C55" s="209">
        <v>185278.95</v>
      </c>
      <c r="D55" s="210">
        <v>185278.95</v>
      </c>
      <c r="E55" s="209">
        <v>0</v>
      </c>
      <c r="F55" s="209">
        <v>0</v>
      </c>
      <c r="G55" s="210">
        <v>185278.95</v>
      </c>
    </row>
    <row r="56" spans="1:7" x14ac:dyDescent="0.25">
      <c r="A56" s="80" t="s">
        <v>409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55011483</v>
      </c>
      <c r="C77" s="4">
        <f t="shared" ref="C77:G77" si="10">C43+C9</f>
        <v>21022152.41</v>
      </c>
      <c r="D77" s="4">
        <f t="shared" si="10"/>
        <v>76033635.410000011</v>
      </c>
      <c r="E77" s="4">
        <f t="shared" si="10"/>
        <v>38671363.100000001</v>
      </c>
      <c r="F77" s="4">
        <f t="shared" si="10"/>
        <v>38617935.939999998</v>
      </c>
      <c r="G77" s="4">
        <f t="shared" si="10"/>
        <v>37362272.31000001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 B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" zoomScale="75" zoomScaleNormal="75" workbookViewId="0">
      <selection activeCell="E31" sqref="E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430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432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395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433</v>
      </c>
      <c r="B9" s="119">
        <f>SUM(B10,B11,B12,B15,B16,B19)</f>
        <v>32404273.98</v>
      </c>
      <c r="C9" s="119">
        <f t="shared" ref="C9:G9" si="0">SUM(C10,C11,C12,C15,C16,C19)</f>
        <v>781766.46</v>
      </c>
      <c r="D9" s="119">
        <f t="shared" si="0"/>
        <v>33186040.440000001</v>
      </c>
      <c r="E9" s="119">
        <f t="shared" si="0"/>
        <v>14912010.74</v>
      </c>
      <c r="F9" s="119">
        <f t="shared" si="0"/>
        <v>14912010.74</v>
      </c>
      <c r="G9" s="119">
        <f t="shared" si="0"/>
        <v>18274029.700000003</v>
      </c>
    </row>
    <row r="10" spans="1:7" x14ac:dyDescent="0.25">
      <c r="A10" s="58" t="s">
        <v>434</v>
      </c>
      <c r="B10" s="211">
        <v>32404273.98</v>
      </c>
      <c r="C10" s="211">
        <v>781766.46</v>
      </c>
      <c r="D10" s="212">
        <v>33186040.440000001</v>
      </c>
      <c r="E10" s="211">
        <v>14912010.74</v>
      </c>
      <c r="F10" s="211">
        <v>14912010.74</v>
      </c>
      <c r="G10" s="212">
        <v>18274029.700000003</v>
      </c>
    </row>
    <row r="11" spans="1:7" ht="15.75" customHeight="1" x14ac:dyDescent="0.25">
      <c r="A11" s="58" t="s">
        <v>435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445</v>
      </c>
      <c r="B33" s="119">
        <f>B21+B9</f>
        <v>32404273.98</v>
      </c>
      <c r="C33" s="119">
        <f t="shared" ref="C33:G33" si="8">C21+C9</f>
        <v>781766.46</v>
      </c>
      <c r="D33" s="119">
        <f t="shared" si="8"/>
        <v>33186040.440000001</v>
      </c>
      <c r="E33" s="119">
        <f t="shared" si="8"/>
        <v>14912010.74</v>
      </c>
      <c r="F33" s="119">
        <f t="shared" si="8"/>
        <v>14912010.74</v>
      </c>
      <c r="G33" s="119">
        <f t="shared" si="8"/>
        <v>18274029.700000003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cp:lastPrinted>2024-03-20T14:35:03Z</cp:lastPrinted>
  <dcterms:created xsi:type="dcterms:W3CDTF">2023-03-16T22:14:51Z</dcterms:created>
  <dcterms:modified xsi:type="dcterms:W3CDTF">2024-07-25T00:26:40Z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